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updateLinks="never" codeName="ThisWorkbook" defaultThemeVersion="123820"/>
  <bookViews>
    <workbookView xWindow="3990" yWindow="-180" windowWidth="7320" windowHeight="8550" tabRatio="813" firstSheet="1" activeTab="1"/>
  </bookViews>
  <sheets>
    <sheet name="BExRepositorySheet" sheetId="4" state="veryHidden" r:id="rId1"/>
    <sheet name="Ewidencja " sheetId="1" r:id="rId2"/>
    <sheet name="Graph" sheetId="2" state="hidden" r:id="rId3"/>
    <sheet name="Ustawienia" sheetId="5" state="hidden" r:id="rId4"/>
  </sheets>
  <definedNames>
    <definedName name="_xlnm.Print_Area" localSheetId="1">'Ewidencja '!$E$15:$Q$308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1">'Ewidencja '!$E:$E</definedName>
    <definedName name="Z_6D7D74B5_170D_41EC_B332_FE12C08F0CB0_.wvu.Cols" localSheetId="1" hidden="1">'Ewidencja '!$C:$D</definedName>
    <definedName name="Z_6D7D74B5_170D_41EC_B332_FE12C08F0CB0_.wvu.Cols" localSheetId="2" hidden="1">Graph!$C:$D</definedName>
    <definedName name="Z_6D7D74B5_170D_41EC_B332_FE12C08F0CB0_.wvu.PrintArea" localSheetId="1" hidden="1">'Ewidencja '!$A$14:$M$37</definedName>
    <definedName name="Z_6D7D74B5_170D_41EC_B332_FE12C08F0CB0_.wvu.PrintTitles" localSheetId="1" hidden="1">'Ewidencja '!$D:$E,'Ewidencja '!$22:$22</definedName>
    <definedName name="Z_6D7D74B5_170D_41EC_B332_FE12C08F0CB0_.wvu.Rows" localSheetId="1" hidden="1">'Ewidencja '!$22:$22</definedName>
  </definedNames>
  <calcPr calcId="145621"/>
  <customWorkbookViews>
    <customWorkbookView name="Wydruk" guid="{6D7D74B5-170D-41EC-B332-FE12C08F0CB0}" maximized="1" windowWidth="1458" windowHeight="652" activeSheetId="1"/>
  </customWorkbookViews>
</workbook>
</file>

<file path=xl/calcChain.xml><?xml version="1.0" encoding="utf-8"?>
<calcChain xmlns="http://schemas.openxmlformats.org/spreadsheetml/2006/main">
  <c r="D4" i="5" l="1"/>
  <c r="G8" i="5" s="1"/>
  <c r="F8" i="5"/>
  <c r="C4" i="5"/>
  <c r="I12" i="1"/>
  <c r="H12" i="1"/>
  <c r="T28" i="1"/>
  <c r="T30" i="1"/>
  <c r="T32" i="1"/>
  <c r="T35" i="1"/>
  <c r="T37" i="1"/>
  <c r="T27" i="1"/>
  <c r="T29" i="1"/>
  <c r="T31" i="1"/>
  <c r="T33" i="1"/>
  <c r="T36" i="1"/>
  <c r="T38" i="1"/>
  <c r="J12" i="1"/>
  <c r="D12" i="5"/>
  <c r="E12" i="5" s="1"/>
  <c r="E8" i="5"/>
  <c r="H8" i="5"/>
  <c r="H12" i="5" l="1"/>
  <c r="I8" i="5"/>
  <c r="E273" i="1" s="1"/>
  <c r="E178" i="1"/>
  <c r="E121" i="1"/>
  <c r="E140" i="1"/>
  <c r="E197" i="1"/>
  <c r="E159" i="1"/>
  <c r="E292" i="1"/>
  <c r="G12" i="5"/>
  <c r="I12" i="5" s="1"/>
  <c r="D11" i="5"/>
  <c r="D13" i="5"/>
  <c r="F12" i="5"/>
  <c r="E15" i="1" l="1"/>
  <c r="E216" i="1"/>
  <c r="E102" i="1"/>
  <c r="E235" i="1"/>
  <c r="E254" i="1"/>
  <c r="H13" i="5"/>
  <c r="F13" i="5"/>
  <c r="G13" i="5"/>
  <c r="I13" i="5" s="1"/>
  <c r="E13" i="5"/>
  <c r="H11" i="5"/>
  <c r="G11" i="5"/>
  <c r="I11" i="5" s="1"/>
  <c r="E11" i="5"/>
  <c r="F11" i="5"/>
</calcChain>
</file>

<file path=xl/sharedStrings.xml><?xml version="1.0" encoding="utf-8"?>
<sst xmlns="http://schemas.openxmlformats.org/spreadsheetml/2006/main" count="774" uniqueCount="96">
  <si>
    <t>FEP8Qry3</t>
  </si>
  <si>
    <t>Information</t>
  </si>
  <si>
    <t>Table</t>
  </si>
  <si>
    <t xml:space="preserve"> </t>
  </si>
  <si>
    <t>Ostatnio zmienione przez</t>
  </si>
  <si>
    <t>Autor</t>
  </si>
  <si>
    <t/>
  </si>
  <si>
    <t>Godzina zmiany</t>
  </si>
  <si>
    <t>Tech. Nazwa zapytania</t>
  </si>
  <si>
    <t>W2011</t>
  </si>
  <si>
    <t>P2011</t>
  </si>
  <si>
    <t>Z2011razem</t>
  </si>
  <si>
    <t>razem</t>
  </si>
  <si>
    <t>przez.zarz.kwot.pien.</t>
  </si>
  <si>
    <t>oddalono</t>
  </si>
  <si>
    <t>odrzucono</t>
  </si>
  <si>
    <t>w inny sposob</t>
  </si>
  <si>
    <t>do 2 mies.</t>
  </si>
  <si>
    <t>pow 2 do 4 mies.</t>
  </si>
  <si>
    <t>ponad 4 mies.</t>
  </si>
  <si>
    <t>Ogol.kw.zarz.odszk.(w.zl)</t>
  </si>
  <si>
    <t>Ogółem spraw</t>
  </si>
  <si>
    <t>Karnych</t>
  </si>
  <si>
    <t>Cywilnych</t>
  </si>
  <si>
    <t>Ubezpieczeniowych</t>
  </si>
  <si>
    <t>Pracy</t>
  </si>
  <si>
    <t>Gospodarczych</t>
  </si>
  <si>
    <t>Wyszczególnienie</t>
  </si>
  <si>
    <t>Wpłynęło</t>
  </si>
  <si>
    <t>Załatwiono</t>
  </si>
  <si>
    <t>ogółem</t>
  </si>
  <si>
    <t>uwzględniono w całości lub części</t>
  </si>
  <si>
    <t>w inny sposób</t>
  </si>
  <si>
    <t>w tym</t>
  </si>
  <si>
    <t>Pozostało</t>
  </si>
  <si>
    <t>w tym od wpływu</t>
  </si>
  <si>
    <t>Ogólna kwota zasądzonych odszkodowań (PLN)</t>
  </si>
  <si>
    <t>AWEPA</t>
  </si>
  <si>
    <t>Opis zapytania</t>
  </si>
  <si>
    <t>Aktualność danych (data)</t>
  </si>
  <si>
    <t>Dzień</t>
  </si>
  <si>
    <t>Tech. nazwa zapytania</t>
  </si>
  <si>
    <t>Bieżący użytkownik</t>
  </si>
  <si>
    <t>Aktualność danych (godzina)</t>
  </si>
  <si>
    <t>Aktualność danych</t>
  </si>
  <si>
    <t>Ostatnie odświeżanie</t>
  </si>
  <si>
    <t>Dostawca informacji</t>
  </si>
  <si>
    <t>ST_M001</t>
  </si>
  <si>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</si>
  <si>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</si>
  <si>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</si>
  <si>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</si>
  <si>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</si>
  <si>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</si>
  <si>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</si>
  <si>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</si>
  <si>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</si>
  <si>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</si>
  <si>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</si>
  <si>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</si>
  <si>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</si>
  <si>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</si>
  <si>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</si>
  <si>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</si>
  <si>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 xml:space="preserve">ZA ROK </t>
  </si>
  <si>
    <t xml:space="preserve">ZA III KWARTAŁY </t>
  </si>
  <si>
    <t xml:space="preserve">ZA I PÓŁROCZE  </t>
  </si>
  <si>
    <t xml:space="preserve">ZA I KWARTAŁ </t>
  </si>
  <si>
    <t>w tym przez zasądzenie kwoty pieniężnej</t>
  </si>
  <si>
    <t>pow. 2 do              4 mies.</t>
  </si>
  <si>
    <t>S_ST_M001_ST_TABL_XIII_001</t>
  </si>
  <si>
    <t>Apelacja</t>
  </si>
  <si>
    <t>Strukt.</t>
  </si>
  <si>
    <t>Wskaźniki</t>
  </si>
  <si>
    <t>Apelacja Białostocka</t>
  </si>
  <si>
    <t>Apelacja Gdańska</t>
  </si>
  <si>
    <t>Apelacja Krakowska</t>
  </si>
  <si>
    <t>Apelacja Lubelska</t>
  </si>
  <si>
    <t>Apelacja Poznańska</t>
  </si>
  <si>
    <t>Apelacja Rzeszowska</t>
  </si>
  <si>
    <t>Apelacja Szczecińska</t>
  </si>
  <si>
    <t>Apelacja Warszawska</t>
  </si>
  <si>
    <t>Apelacja Wrocławska</t>
  </si>
  <si>
    <t>Wynik całkowity</t>
  </si>
  <si>
    <t>Apelacja Katowicka</t>
  </si>
  <si>
    <t>Apelacja Łódzka</t>
  </si>
  <si>
    <t>2013-04-23 16:46:47</t>
  </si>
  <si>
    <t>PROCAG01M</t>
  </si>
  <si>
    <t>16:46:47</t>
  </si>
  <si>
    <t>2013-04-23</t>
  </si>
  <si>
    <t>ST_XIII Ewid. spr. z wyk. S w SA [20134]</t>
  </si>
  <si>
    <t>2014-10-20</t>
  </si>
  <si>
    <t>20143</t>
  </si>
  <si>
    <t>2014-10-16 09:53:52</t>
  </si>
  <si>
    <t>2014-10-20 15:17:52</t>
  </si>
  <si>
    <t>20112, 20114, 20121, 20122, 20123, 20124, 20132, 20134, 20141, 20142, 20143, 20144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</si>
</sst>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\ #,##0"/>
  </numFmts>
  <fonts count="19" x14ac:knownFonts="1">
    <font>
      <sz val="8"/>
      <name val="Arial"/>
    </font>
    <font>
      <sz val="8"/>
      <name val="Arial"/>
      <family val="2"/>
      <charset val="238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i/>
      <sz val="14"/>
      <name val="Arial"/>
      <family val="2"/>
      <charset val="238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0"/>
      <name val="Arial"/>
      <family val="2"/>
      <charset val="238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8"/>
      <name val="Arial"/>
      <family val="2"/>
      <charset val="238"/>
    </font>
    <font>
      <sz val="8"/>
      <color indexed="39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8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1"/>
      </patternFill>
    </fill>
    <fill>
      <patternFill patternType="solid">
        <fgColor indexed="58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4"/>
      </top>
      <bottom/>
      <diagonal/>
    </border>
    <border>
      <left/>
      <right style="thin">
        <color indexed="54"/>
      </right>
      <top style="thin">
        <color indexed="54"/>
      </top>
      <bottom/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54"/>
      </bottom>
      <diagonal/>
    </border>
    <border>
      <left style="thin">
        <color indexed="54"/>
      </left>
      <right/>
      <top/>
      <bottom style="thin">
        <color indexed="54"/>
      </bottom>
      <diagonal/>
    </border>
    <border>
      <left/>
      <right style="thin">
        <color indexed="54"/>
      </right>
      <top/>
      <bottom/>
      <diagonal/>
    </border>
    <border>
      <left style="thin">
        <color indexed="54"/>
      </left>
      <right/>
      <top/>
      <bottom/>
      <diagonal/>
    </border>
    <border>
      <left/>
      <right style="thin">
        <color indexed="54"/>
      </right>
      <top/>
      <bottom style="thin">
        <color indexed="54"/>
      </bottom>
      <diagonal/>
    </border>
    <border>
      <left style="thin">
        <color indexed="40"/>
      </left>
      <right/>
      <top/>
      <bottom style="thin">
        <color indexed="22"/>
      </bottom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8"/>
      </left>
      <right/>
      <top style="thin">
        <color indexed="58"/>
      </top>
      <bottom style="thin">
        <color indexed="58"/>
      </bottom>
      <diagonal/>
    </border>
    <border>
      <left/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65">
    <xf numFmtId="0" fontId="0" fillId="2" borderId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2" fillId="12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2" fillId="24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" fillId="2" borderId="0"/>
    <xf numFmtId="4" fontId="3" fillId="0" borderId="1" applyNumberFormat="0" applyProtection="0">
      <alignment vertical="center"/>
    </xf>
    <xf numFmtId="4" fontId="16" fillId="28" borderId="1" applyNumberFormat="0" applyProtection="0">
      <alignment vertical="center"/>
    </xf>
    <xf numFmtId="4" fontId="3" fillId="49" borderId="1" applyNumberFormat="0" applyProtection="0">
      <alignment horizontal="left" vertical="center" indent="1"/>
    </xf>
    <xf numFmtId="0" fontId="8" fillId="29" borderId="2" applyNumberFormat="0" applyProtection="0">
      <alignment horizontal="left" vertical="top" indent="1"/>
    </xf>
    <xf numFmtId="4" fontId="3" fillId="30" borderId="1" applyNumberFormat="0" applyProtection="0">
      <alignment horizontal="left" vertical="center" indent="1"/>
    </xf>
    <xf numFmtId="4" fontId="10" fillId="0" borderId="1" applyNumberFormat="0" applyProtection="0">
      <alignment horizontal="right" vertical="center"/>
    </xf>
    <xf numFmtId="4" fontId="3" fillId="31" borderId="1" applyNumberFormat="0" applyProtection="0">
      <alignment horizontal="right" vertical="center"/>
    </xf>
    <xf numFmtId="4" fontId="3" fillId="32" borderId="3" applyNumberFormat="0" applyProtection="0">
      <alignment horizontal="right" vertical="center"/>
    </xf>
    <xf numFmtId="4" fontId="3" fillId="9" borderId="1" applyNumberFormat="0" applyProtection="0">
      <alignment horizontal="right" vertical="center"/>
    </xf>
    <xf numFmtId="4" fontId="3" fillId="33" borderId="1" applyNumberFormat="0" applyProtection="0">
      <alignment horizontal="right" vertical="center"/>
    </xf>
    <xf numFmtId="4" fontId="3" fillId="34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3" fillId="4" borderId="1" applyNumberFormat="0" applyProtection="0">
      <alignment horizontal="right" vertical="center"/>
    </xf>
    <xf numFmtId="4" fontId="3" fillId="35" borderId="1" applyNumberFormat="0" applyProtection="0">
      <alignment horizontal="right" vertical="center"/>
    </xf>
    <xf numFmtId="4" fontId="3" fillId="36" borderId="3" applyNumberFormat="0" applyProtection="0">
      <alignment horizontal="left" vertical="center" indent="1"/>
    </xf>
    <xf numFmtId="4" fontId="7" fillId="7" borderId="3" applyNumberFormat="0" applyProtection="0">
      <alignment horizontal="left" vertical="center" indent="1"/>
    </xf>
    <xf numFmtId="4" fontId="7" fillId="7" borderId="3" applyNumberFormat="0" applyProtection="0">
      <alignment horizontal="left" vertical="center" indent="1"/>
    </xf>
    <xf numFmtId="4" fontId="3" fillId="3" borderId="1" applyNumberFormat="0" applyProtection="0">
      <alignment horizontal="right" vertical="center"/>
    </xf>
    <xf numFmtId="4" fontId="3" fillId="5" borderId="3" applyNumberFormat="0" applyProtection="0">
      <alignment horizontal="left" vertical="center" indent="1"/>
    </xf>
    <xf numFmtId="4" fontId="3" fillId="3" borderId="3" applyNumberFormat="0" applyProtection="0">
      <alignment horizontal="left" vertical="center" indent="1"/>
    </xf>
    <xf numFmtId="0" fontId="3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3" fillId="37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3" fillId="38" borderId="1" applyNumberFormat="0" applyProtection="0">
      <alignment horizontal="left" vertical="center" indent="1"/>
    </xf>
    <xf numFmtId="0" fontId="1" fillId="38" borderId="2" applyNumberFormat="0" applyProtection="0">
      <alignment horizontal="left" vertical="top" indent="1"/>
    </xf>
    <xf numFmtId="0" fontId="3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9" borderId="4" applyNumberFormat="0">
      <protection locked="0"/>
    </xf>
    <xf numFmtId="0" fontId="4" fillId="7" borderId="5" applyBorder="0"/>
    <xf numFmtId="4" fontId="5" fillId="40" borderId="2" applyNumberFormat="0" applyProtection="0">
      <alignment vertical="center"/>
    </xf>
    <xf numFmtId="4" fontId="16" fillId="41" borderId="6" applyNumberFormat="0" applyProtection="0">
      <alignment vertical="center"/>
    </xf>
    <xf numFmtId="4" fontId="5" fillId="6" borderId="2" applyNumberFormat="0" applyProtection="0">
      <alignment horizontal="left" vertical="center" indent="1"/>
    </xf>
    <xf numFmtId="0" fontId="5" fillId="40" borderId="2" applyNumberFormat="0" applyProtection="0">
      <alignment horizontal="left" vertical="top" indent="1"/>
    </xf>
    <xf numFmtId="4" fontId="3" fillId="0" borderId="1" applyNumberFormat="0" applyProtection="0">
      <alignment horizontal="right" vertical="center"/>
    </xf>
    <xf numFmtId="4" fontId="16" fillId="42" borderId="1" applyNumberFormat="0" applyProtection="0">
      <alignment horizontal="right" vertical="center"/>
    </xf>
    <xf numFmtId="4" fontId="3" fillId="30" borderId="1" applyNumberFormat="0" applyProtection="0">
      <alignment horizontal="left" vertical="center" indent="1"/>
    </xf>
    <xf numFmtId="0" fontId="5" fillId="3" borderId="2" applyNumberFormat="0" applyProtection="0">
      <alignment horizontal="left" vertical="top" indent="1"/>
    </xf>
    <xf numFmtId="4" fontId="9" fillId="43" borderId="3" applyNumberFormat="0" applyProtection="0">
      <alignment horizontal="left" vertical="center" indent="1"/>
    </xf>
    <xf numFmtId="0" fontId="3" fillId="44" borderId="6"/>
    <xf numFmtId="4" fontId="10" fillId="39" borderId="1" applyNumberFormat="0" applyProtection="0">
      <alignment horizontal="right" vertical="center"/>
    </xf>
    <xf numFmtId="0" fontId="15" fillId="0" borderId="0" applyNumberFormat="0" applyFill="0" applyBorder="0" applyAlignment="0" applyProtection="0"/>
  </cellStyleXfs>
  <cellXfs count="117">
    <xf numFmtId="0" fontId="0" fillId="2" borderId="0" xfId="0"/>
    <xf numFmtId="0" fontId="6" fillId="2" borderId="0" xfId="0" applyFont="1"/>
    <xf numFmtId="0" fontId="4" fillId="8" borderId="7" xfId="52" applyFill="1" applyBorder="1"/>
    <xf numFmtId="0" fontId="4" fillId="8" borderId="8" xfId="52" applyFill="1" applyBorder="1"/>
    <xf numFmtId="0" fontId="0" fillId="45" borderId="9" xfId="0" applyFill="1" applyBorder="1"/>
    <xf numFmtId="0" fontId="0" fillId="45" borderId="9" xfId="0" applyFill="1" applyBorder="1" applyAlignment="1">
      <alignment vertical="center"/>
    </xf>
    <xf numFmtId="0" fontId="11" fillId="46" borderId="0" xfId="0" applyFont="1" applyFill="1"/>
    <xf numFmtId="0" fontId="2" fillId="8" borderId="5" xfId="52" applyFont="1" applyFill="1" applyBorder="1"/>
    <xf numFmtId="0" fontId="0" fillId="42" borderId="7" xfId="0" applyFill="1" applyBorder="1"/>
    <xf numFmtId="0" fontId="0" fillId="42" borderId="0" xfId="0" applyFill="1" applyBorder="1"/>
    <xf numFmtId="0" fontId="0" fillId="42" borderId="10" xfId="0" applyFill="1" applyBorder="1"/>
    <xf numFmtId="0" fontId="4" fillId="45" borderId="9" xfId="0" applyFont="1" applyFill="1" applyBorder="1" applyAlignment="1">
      <alignment horizontal="right" vertical="center"/>
    </xf>
    <xf numFmtId="0" fontId="0" fillId="45" borderId="9" xfId="0" quotePrefix="1" applyFill="1" applyBorder="1" applyAlignment="1">
      <alignment vertical="center"/>
    </xf>
    <xf numFmtId="0" fontId="0" fillId="2" borderId="0" xfId="0" quotePrefix="1" applyAlignment="1"/>
    <xf numFmtId="0" fontId="3" fillId="30" borderId="1" xfId="27" quotePrefix="1" applyNumberFormat="1">
      <alignment horizontal="left" vertical="center" indent="1"/>
    </xf>
    <xf numFmtId="0" fontId="3" fillId="30" borderId="1" xfId="59" quotePrefix="1" applyNumberFormat="1">
      <alignment horizontal="left" vertical="center" indent="1"/>
    </xf>
    <xf numFmtId="3" fontId="3" fillId="0" borderId="1" xfId="57" applyNumberFormat="1">
      <alignment horizontal="right" vertical="center"/>
    </xf>
    <xf numFmtId="0" fontId="0" fillId="42" borderId="11" xfId="0" applyFill="1" applyBorder="1" applyAlignment="1"/>
    <xf numFmtId="0" fontId="0" fillId="42" borderId="10" xfId="0" quotePrefix="1" applyFill="1" applyBorder="1" applyAlignment="1"/>
    <xf numFmtId="0" fontId="0" fillId="42" borderId="10" xfId="0" applyFill="1" applyBorder="1" applyAlignment="1"/>
    <xf numFmtId="0" fontId="0" fillId="42" borderId="0" xfId="0" applyFill="1" applyBorder="1" applyAlignment="1"/>
    <xf numFmtId="0" fontId="0" fillId="42" borderId="12" xfId="0" quotePrefix="1" applyFill="1" applyBorder="1" applyAlignment="1"/>
    <xf numFmtId="0" fontId="0" fillId="42" borderId="13" xfId="0" applyFill="1" applyBorder="1" applyAlignment="1"/>
    <xf numFmtId="0" fontId="0" fillId="42" borderId="0" xfId="0" quotePrefix="1" applyFill="1" applyBorder="1" applyAlignment="1"/>
    <xf numFmtId="0" fontId="0" fillId="42" borderId="5" xfId="0" applyFill="1" applyBorder="1" applyAlignment="1"/>
    <xf numFmtId="0" fontId="0" fillId="42" borderId="7" xfId="0" quotePrefix="1" applyFill="1" applyBorder="1" applyAlignment="1"/>
    <xf numFmtId="0" fontId="0" fillId="42" borderId="7" xfId="0" applyFill="1" applyBorder="1" applyAlignment="1"/>
    <xf numFmtId="0" fontId="0" fillId="42" borderId="14" xfId="0" quotePrefix="1" applyFill="1" applyBorder="1" applyAlignment="1"/>
    <xf numFmtId="0" fontId="0" fillId="42" borderId="0" xfId="0" applyFill="1" applyBorder="1" applyAlignment="1">
      <alignment vertical="center"/>
    </xf>
    <xf numFmtId="0" fontId="4" fillId="42" borderId="0" xfId="0" applyFont="1" applyFill="1" applyBorder="1" applyAlignment="1">
      <alignment horizontal="right" vertical="center"/>
    </xf>
    <xf numFmtId="0" fontId="17" fillId="42" borderId="0" xfId="0" applyFont="1" applyFill="1" applyBorder="1" applyAlignment="1">
      <alignment horizontal="left" vertical="center"/>
    </xf>
    <xf numFmtId="0" fontId="0" fillId="42" borderId="0" xfId="0" applyFill="1"/>
    <xf numFmtId="0" fontId="0" fillId="42" borderId="0" xfId="0" quotePrefix="1" applyFill="1" applyAlignment="1"/>
    <xf numFmtId="0" fontId="0" fillId="45" borderId="15" xfId="0" applyFill="1" applyBorder="1"/>
    <xf numFmtId="0" fontId="0" fillId="47" borderId="0" xfId="0" applyFill="1"/>
    <xf numFmtId="0" fontId="0" fillId="47" borderId="0" xfId="0" quotePrefix="1" applyFill="1" applyAlignment="1"/>
    <xf numFmtId="0" fontId="0" fillId="45" borderId="16" xfId="0" quotePrefix="1" applyFill="1" applyBorder="1" applyAlignment="1"/>
    <xf numFmtId="0" fontId="4" fillId="42" borderId="0" xfId="0" quotePrefix="1" applyFont="1" applyFill="1" applyBorder="1" applyAlignment="1">
      <alignment horizontal="right" vertical="center"/>
    </xf>
    <xf numFmtId="0" fontId="0" fillId="0" borderId="0" xfId="0" applyFill="1"/>
    <xf numFmtId="0" fontId="0" fillId="2" borderId="0" xfId="0" applyAlignment="1"/>
    <xf numFmtId="14" fontId="0" fillId="42" borderId="12" xfId="0" quotePrefix="1" applyNumberFormat="1" applyFill="1" applyBorder="1" applyAlignment="1"/>
    <xf numFmtId="22" fontId="0" fillId="45" borderId="16" xfId="0" quotePrefix="1" applyNumberFormat="1" applyFill="1" applyBorder="1" applyAlignment="1"/>
    <xf numFmtId="22" fontId="0" fillId="42" borderId="8" xfId="0" quotePrefix="1" applyNumberFormat="1" applyFill="1" applyBorder="1" applyAlignment="1"/>
    <xf numFmtId="22" fontId="0" fillId="42" borderId="12" xfId="0" quotePrefix="1" applyNumberFormat="1" applyFill="1" applyBorder="1" applyAlignment="1"/>
    <xf numFmtId="0" fontId="0" fillId="2" borderId="6" xfId="0" applyBorder="1" applyAlignment="1">
      <alignment horizontal="center" vertical="center"/>
    </xf>
    <xf numFmtId="0" fontId="0" fillId="45" borderId="17" xfId="0" quotePrefix="1" applyFill="1" applyBorder="1" applyAlignment="1"/>
    <xf numFmtId="0" fontId="0" fillId="45" borderId="18" xfId="0" quotePrefix="1" applyFill="1" applyBorder="1" applyAlignment="1"/>
    <xf numFmtId="0" fontId="1" fillId="2" borderId="6" xfId="0" applyFont="1" applyBorder="1" applyAlignment="1">
      <alignment horizontal="center" vertical="center" wrapText="1"/>
    </xf>
    <xf numFmtId="0" fontId="1" fillId="2" borderId="6" xfId="0" applyFont="1" applyBorder="1" applyAlignment="1">
      <alignment horizontal="center" vertical="center"/>
    </xf>
    <xf numFmtId="0" fontId="0" fillId="45" borderId="0" xfId="0" applyFill="1" applyBorder="1"/>
    <xf numFmtId="0" fontId="0" fillId="45" borderId="0" xfId="0" applyFill="1" applyBorder="1" applyAlignment="1">
      <alignment vertical="center"/>
    </xf>
    <xf numFmtId="0" fontId="4" fillId="45" borderId="0" xfId="0" applyFont="1" applyFill="1" applyBorder="1" applyAlignment="1">
      <alignment horizontal="right" vertical="center"/>
    </xf>
    <xf numFmtId="0" fontId="0" fillId="45" borderId="0" xfId="0" quotePrefix="1" applyFill="1" applyBorder="1" applyAlignment="1">
      <alignment vertical="center"/>
    </xf>
    <xf numFmtId="0" fontId="2" fillId="8" borderId="5" xfId="52" applyFont="1" applyFill="1" applyBorder="1" applyAlignment="1"/>
    <xf numFmtId="0" fontId="0" fillId="42" borderId="19" xfId="0" applyFill="1" applyBorder="1" applyAlignment="1"/>
    <xf numFmtId="49" fontId="0" fillId="42" borderId="19" xfId="0" applyNumberFormat="1" applyFill="1" applyBorder="1" applyAlignment="1"/>
    <xf numFmtId="2" fontId="0" fillId="2" borderId="0" xfId="0" applyNumberFormat="1" applyAlignment="1">
      <alignment horizontal="center"/>
    </xf>
    <xf numFmtId="0" fontId="0" fillId="2" borderId="0" xfId="0" applyAlignment="1">
      <alignment horizontal="right"/>
    </xf>
    <xf numFmtId="0" fontId="4" fillId="45" borderId="9" xfId="0" applyFont="1" applyFill="1" applyBorder="1" applyAlignment="1">
      <alignment horizontal="left" vertical="center"/>
    </xf>
    <xf numFmtId="0" fontId="1" fillId="45" borderId="9" xfId="0" quotePrefix="1" applyFont="1" applyFill="1" applyBorder="1" applyAlignment="1">
      <alignment vertical="center"/>
    </xf>
    <xf numFmtId="0" fontId="1" fillId="2" borderId="20" xfId="22" applyFont="1" applyBorder="1"/>
    <xf numFmtId="0" fontId="1" fillId="2" borderId="6" xfId="22" applyFont="1" applyBorder="1"/>
    <xf numFmtId="0" fontId="1" fillId="2" borderId="0" xfId="22"/>
    <xf numFmtId="0" fontId="1" fillId="48" borderId="21" xfId="22" quotePrefix="1" applyFill="1" applyBorder="1" applyAlignment="1"/>
    <xf numFmtId="0" fontId="1" fillId="2" borderId="22" xfId="22" applyBorder="1"/>
    <xf numFmtId="0" fontId="1" fillId="2" borderId="6" xfId="22" applyBorder="1"/>
    <xf numFmtId="0" fontId="1" fillId="2" borderId="20" xfId="22" applyBorder="1"/>
    <xf numFmtId="0" fontId="1" fillId="2" borderId="23" xfId="22" applyBorder="1"/>
    <xf numFmtId="0" fontId="1" fillId="2" borderId="24" xfId="22" applyBorder="1"/>
    <xf numFmtId="0" fontId="1" fillId="2" borderId="25" xfId="22" applyBorder="1"/>
    <xf numFmtId="0" fontId="0" fillId="50" borderId="0" xfId="0" applyFill="1"/>
    <xf numFmtId="0" fontId="1" fillId="50" borderId="0" xfId="0" applyFont="1" applyFill="1"/>
    <xf numFmtId="0" fontId="0" fillId="50" borderId="0" xfId="0" quotePrefix="1" applyFill="1" applyAlignment="1"/>
    <xf numFmtId="0" fontId="3" fillId="49" borderId="1" xfId="25" quotePrefix="1" applyNumberFormat="1">
      <alignment horizontal="left" vertical="center" indent="1"/>
    </xf>
    <xf numFmtId="3" fontId="3" fillId="0" borderId="1" xfId="23" applyNumberFormat="1">
      <alignment vertical="center"/>
    </xf>
    <xf numFmtId="164" fontId="3" fillId="0" borderId="1" xfId="57" applyNumberFormat="1">
      <alignment horizontal="right" vertical="center"/>
    </xf>
    <xf numFmtId="164" fontId="3" fillId="0" borderId="1" xfId="23" applyNumberFormat="1">
      <alignment vertical="center"/>
    </xf>
    <xf numFmtId="49" fontId="0" fillId="2" borderId="0" xfId="0" quotePrefix="1" applyNumberFormat="1" applyAlignment="1"/>
    <xf numFmtId="49" fontId="2" fillId="8" borderId="8" xfId="52" quotePrefix="1" applyNumberFormat="1" applyFont="1" applyFill="1" applyBorder="1" applyAlignment="1"/>
    <xf numFmtId="0" fontId="1" fillId="2" borderId="26" xfId="0" applyFont="1" applyBorder="1" applyAlignment="1">
      <alignment horizontal="center" vertical="center"/>
    </xf>
    <xf numFmtId="0" fontId="1" fillId="2" borderId="27" xfId="0" applyFont="1" applyBorder="1" applyAlignment="1">
      <alignment horizontal="center" vertical="center"/>
    </xf>
    <xf numFmtId="0" fontId="1" fillId="2" borderId="28" xfId="0" applyFont="1" applyBorder="1" applyAlignment="1">
      <alignment horizontal="center" vertical="center"/>
    </xf>
    <xf numFmtId="0" fontId="1" fillId="2" borderId="29" xfId="0" applyFont="1" applyBorder="1" applyAlignment="1">
      <alignment horizontal="center" vertical="center"/>
    </xf>
    <xf numFmtId="0" fontId="1" fillId="2" borderId="30" xfId="0" applyFont="1" applyBorder="1" applyAlignment="1">
      <alignment horizontal="center" vertical="center"/>
    </xf>
    <xf numFmtId="0" fontId="1" fillId="2" borderId="23" xfId="0" applyFont="1" applyBorder="1" applyAlignment="1">
      <alignment horizontal="center" vertical="center"/>
    </xf>
    <xf numFmtId="0" fontId="1" fillId="2" borderId="20" xfId="0" applyFont="1" applyBorder="1" applyAlignment="1">
      <alignment horizontal="center" vertical="center" wrapText="1"/>
    </xf>
    <xf numFmtId="0" fontId="1" fillId="2" borderId="24" xfId="0" applyFont="1" applyBorder="1" applyAlignment="1">
      <alignment horizontal="center" vertical="center" wrapText="1"/>
    </xf>
    <xf numFmtId="0" fontId="1" fillId="2" borderId="6" xfId="0" applyFont="1" applyBorder="1" applyAlignment="1">
      <alignment horizontal="center" vertical="center"/>
    </xf>
    <xf numFmtId="0" fontId="0" fillId="2" borderId="6" xfId="0" applyBorder="1" applyAlignment="1">
      <alignment horizontal="center" vertical="center"/>
    </xf>
    <xf numFmtId="0" fontId="0" fillId="2" borderId="24" xfId="0" applyBorder="1" applyAlignment="1">
      <alignment horizontal="center" vertical="center" wrapText="1"/>
    </xf>
    <xf numFmtId="0" fontId="0" fillId="2" borderId="25" xfId="0" applyBorder="1" applyAlignment="1">
      <alignment horizontal="center" vertical="center" wrapText="1"/>
    </xf>
    <xf numFmtId="0" fontId="1" fillId="2" borderId="20" xfId="0" applyFont="1" applyBorder="1" applyAlignment="1">
      <alignment horizontal="center" vertical="center"/>
    </xf>
    <xf numFmtId="0" fontId="0" fillId="2" borderId="25" xfId="0" applyBorder="1" applyAlignment="1">
      <alignment horizontal="center" vertical="center"/>
    </xf>
    <xf numFmtId="0" fontId="0" fillId="2" borderId="24" xfId="0" applyBorder="1" applyAlignment="1">
      <alignment horizontal="center" vertical="center"/>
    </xf>
    <xf numFmtId="0" fontId="1" fillId="2" borderId="31" xfId="0" applyFont="1" applyBorder="1" applyAlignment="1">
      <alignment horizontal="center" vertical="center"/>
    </xf>
    <xf numFmtId="0" fontId="0" fillId="2" borderId="32" xfId="0" applyBorder="1" applyAlignment="1">
      <alignment horizontal="center" vertical="center"/>
    </xf>
    <xf numFmtId="0" fontId="0" fillId="2" borderId="22" xfId="0" applyBorder="1" applyAlignment="1">
      <alignment horizontal="center" vertical="center"/>
    </xf>
    <xf numFmtId="0" fontId="1" fillId="2" borderId="31" xfId="0" applyFont="1" applyBorder="1" applyAlignment="1">
      <alignment horizontal="center" vertical="center" wrapText="1"/>
    </xf>
    <xf numFmtId="0" fontId="0" fillId="2" borderId="22" xfId="0" applyBorder="1" applyAlignment="1">
      <alignment horizontal="center" vertical="center" wrapText="1"/>
    </xf>
    <xf numFmtId="0" fontId="1" fillId="2" borderId="6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/>
    </xf>
    <xf numFmtId="0" fontId="1" fillId="2" borderId="24" xfId="0" applyFont="1" applyBorder="1" applyAlignment="1">
      <alignment horizontal="center" vertical="center"/>
    </xf>
    <xf numFmtId="0" fontId="1" fillId="2" borderId="32" xfId="0" applyFont="1" applyBorder="1" applyAlignment="1">
      <alignment horizontal="center" vertical="center"/>
    </xf>
    <xf numFmtId="0" fontId="1" fillId="2" borderId="22" xfId="0" applyFont="1" applyBorder="1" applyAlignment="1">
      <alignment horizontal="center" vertical="center"/>
    </xf>
    <xf numFmtId="0" fontId="1" fillId="2" borderId="22" xfId="0" applyFont="1" applyBorder="1" applyAlignment="1">
      <alignment horizontal="center" vertical="center" wrapText="1"/>
    </xf>
    <xf numFmtId="0" fontId="1" fillId="2" borderId="26" xfId="22" applyFont="1" applyBorder="1" applyAlignment="1">
      <alignment horizontal="left" vertical="top"/>
    </xf>
    <xf numFmtId="0" fontId="1" fillId="2" borderId="27" xfId="22" applyBorder="1" applyAlignment="1">
      <alignment horizontal="left" vertical="top"/>
    </xf>
    <xf numFmtId="0" fontId="1" fillId="2" borderId="28" xfId="22" applyBorder="1" applyAlignment="1">
      <alignment horizontal="left" vertical="top"/>
    </xf>
    <xf numFmtId="0" fontId="1" fillId="2" borderId="33" xfId="22" applyBorder="1" applyAlignment="1">
      <alignment horizontal="left" vertical="top"/>
    </xf>
    <xf numFmtId="0" fontId="1" fillId="2" borderId="0" xfId="22" applyBorder="1" applyAlignment="1">
      <alignment horizontal="left" vertical="top"/>
    </xf>
    <xf numFmtId="0" fontId="1" fillId="2" borderId="34" xfId="22" applyBorder="1" applyAlignment="1">
      <alignment horizontal="left" vertical="top"/>
    </xf>
    <xf numFmtId="0" fontId="1" fillId="2" borderId="29" xfId="22" applyBorder="1" applyAlignment="1">
      <alignment horizontal="left" vertical="top"/>
    </xf>
    <xf numFmtId="0" fontId="1" fillId="2" borderId="30" xfId="22" applyBorder="1" applyAlignment="1">
      <alignment horizontal="left" vertical="top"/>
    </xf>
    <xf numFmtId="0" fontId="1" fillId="2" borderId="23" xfId="22" applyBorder="1" applyAlignment="1">
      <alignment horizontal="left" vertical="top"/>
    </xf>
    <xf numFmtId="0" fontId="1" fillId="2" borderId="31" xfId="22" applyFont="1" applyBorder="1" applyAlignment="1">
      <alignment horizontal="left" vertical="top"/>
    </xf>
    <xf numFmtId="0" fontId="1" fillId="2" borderId="32" xfId="22" applyFont="1" applyBorder="1" applyAlignment="1">
      <alignment horizontal="left" vertical="top"/>
    </xf>
    <xf numFmtId="0" fontId="1" fillId="2" borderId="22" xfId="22" applyFont="1" applyBorder="1" applyAlignment="1">
      <alignment horizontal="left" vertical="top"/>
    </xf>
  </cellXfs>
  <cellStyles count="65">
    <cellStyle name="Accent1 - 20%" xfId="1"/>
    <cellStyle name="Accent1 - 40%" xfId="2"/>
    <cellStyle name="Accent1 - 60%" xfId="3"/>
    <cellStyle name="Accent2 - 20%" xfId="4"/>
    <cellStyle name="Accent2 - 40%" xfId="5"/>
    <cellStyle name="Accent2 - 60%" xfId="6"/>
    <cellStyle name="Accent3 - 20%" xfId="7"/>
    <cellStyle name="Accent3 - 40%" xfId="8"/>
    <cellStyle name="Accent3 - 60%" xfId="9"/>
    <cellStyle name="Accent4 - 20%" xfId="10"/>
    <cellStyle name="Accent4 - 40%" xfId="11"/>
    <cellStyle name="Accent4 - 60%" xfId="12"/>
    <cellStyle name="Accent5 - 20%" xfId="13"/>
    <cellStyle name="Accent5 - 40%" xfId="14"/>
    <cellStyle name="Accent5 - 60%" xfId="15"/>
    <cellStyle name="Accent6 - 20%" xfId="16"/>
    <cellStyle name="Accent6 - 40%" xfId="17"/>
    <cellStyle name="Accent6 - 60%" xfId="18"/>
    <cellStyle name="Emphasis 1" xfId="19"/>
    <cellStyle name="Emphasis 2" xfId="20"/>
    <cellStyle name="Emphasis 3" xfId="21"/>
    <cellStyle name="Normalny" xfId="0" builtinId="0"/>
    <cellStyle name="Normalny 2" xfId="22"/>
    <cellStyle name="SAPBEXaggData" xfId="23"/>
    <cellStyle name="SAPBEXaggDataEmph" xfId="24"/>
    <cellStyle name="SAPBEXaggItem" xfId="25"/>
    <cellStyle name="SAPBEXaggItemX" xfId="26"/>
    <cellStyle name="SAPBEXchaText" xfId="27"/>
    <cellStyle name="SAPBEXexcBad7" xfId="28"/>
    <cellStyle name="SAPBEXexcBad8" xfId="29"/>
    <cellStyle name="SAPBEXexcBad9" xfId="30"/>
    <cellStyle name="SAPBEXexcCritical4" xfId="31"/>
    <cellStyle name="SAPBEXexcCritical5" xfId="32"/>
    <cellStyle name="SAPBEXexcCritical6" xfId="33"/>
    <cellStyle name="SAPBEXexcGood1" xfId="34"/>
    <cellStyle name="SAPBEXexcGood2" xfId="35"/>
    <cellStyle name="SAPBEXexcGood3" xfId="36"/>
    <cellStyle name="SAPBEXfilterDrill" xfId="37"/>
    <cellStyle name="SAPBEXfilterItem" xfId="38"/>
    <cellStyle name="SAPBEXfilterText" xfId="39"/>
    <cellStyle name="SAPBEXformats" xfId="40"/>
    <cellStyle name="SAPBEXheaderItem" xfId="41"/>
    <cellStyle name="SAPBEXheaderText" xfId="42"/>
    <cellStyle name="SAPBEXHLevel0" xfId="43"/>
    <cellStyle name="SAPBEXHLevel0X" xfId="44"/>
    <cellStyle name="SAPBEXHLevel1" xfId="45"/>
    <cellStyle name="SAPBEXHLevel1X" xfId="46"/>
    <cellStyle name="SAPBEXHLevel2" xfId="47"/>
    <cellStyle name="SAPBEXHLevel2X" xfId="48"/>
    <cellStyle name="SAPBEXHLevel3" xfId="49"/>
    <cellStyle name="SAPBEXHLevel3X" xfId="50"/>
    <cellStyle name="SAPBEXinputData" xfId="51"/>
    <cellStyle name="SAPBEXItemHeader" xfId="52"/>
    <cellStyle name="SAPBEXresData" xfId="53"/>
    <cellStyle name="SAPBEXresDataEmph" xfId="54"/>
    <cellStyle name="SAPBEXresItem" xfId="55"/>
    <cellStyle name="SAPBEXresItemX" xfId="56"/>
    <cellStyle name="SAPBEXstdData" xfId="57"/>
    <cellStyle name="SAPBEXstdDataEmph" xfId="58"/>
    <cellStyle name="SAPBEXstdItem" xfId="59"/>
    <cellStyle name="SAPBEXstdItemX" xfId="60"/>
    <cellStyle name="SAPBEXtitle" xfId="61"/>
    <cellStyle name="SAPBEXunassignedItem" xfId="62"/>
    <cellStyle name="SAPBEXundefined" xfId="63"/>
    <cellStyle name="Sheet Title" xfId="6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gif"/><Relationship Id="rId1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0</xdr:rowOff>
    </xdr:from>
    <xdr:to>
      <xdr:col>32</xdr:col>
      <xdr:colOff>11433</xdr:colOff>
      <xdr:row>1</xdr:row>
      <xdr:rowOff>9525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0"/>
          <a:ext cx="20012025" cy="3143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4</xdr:col>
      <xdr:colOff>11430</xdr:colOff>
      <xdr:row>14</xdr:row>
      <xdr:rowOff>11430</xdr:rowOff>
    </xdr:from>
    <xdr:to>
      <xdr:col>4</xdr:col>
      <xdr:colOff>145574</xdr:colOff>
      <xdr:row>15</xdr:row>
      <xdr:rowOff>272</xdr:rowOff>
    </xdr:to>
    <xdr:pic>
      <xdr:nvPicPr>
        <xdr:cNvPr id="3089" name="BExMJ8SV739S7OHOD6U6SFYP97Q2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14</xdr:row>
      <xdr:rowOff>11430</xdr:rowOff>
    </xdr:from>
    <xdr:to>
      <xdr:col>4</xdr:col>
      <xdr:colOff>318135</xdr:colOff>
      <xdr:row>15</xdr:row>
      <xdr:rowOff>272</xdr:rowOff>
    </xdr:to>
    <xdr:pic>
      <xdr:nvPicPr>
        <xdr:cNvPr id="3090" name="BExQGD6IOUL7IBCDFE6CJPBV8MUL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14</xdr:row>
      <xdr:rowOff>11430</xdr:rowOff>
    </xdr:from>
    <xdr:ext cx="125760" cy="132670"/>
    <xdr:pic>
      <xdr:nvPicPr>
        <xdr:cNvPr id="3091" name="BExD9X028KN82OQ34SFJXO5DMAOJ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1571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15</xdr:row>
      <xdr:rowOff>30480</xdr:rowOff>
    </xdr:from>
    <xdr:to>
      <xdr:col>4</xdr:col>
      <xdr:colOff>145574</xdr:colOff>
      <xdr:row>16</xdr:row>
      <xdr:rowOff>9914</xdr:rowOff>
    </xdr:to>
    <xdr:pic>
      <xdr:nvPicPr>
        <xdr:cNvPr id="3092" name="BExW5MDJ8C7RRPM9H8TFBMDWHG8F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15</xdr:row>
      <xdr:rowOff>30480</xdr:rowOff>
    </xdr:from>
    <xdr:to>
      <xdr:col>4</xdr:col>
      <xdr:colOff>318135</xdr:colOff>
      <xdr:row>16</xdr:row>
      <xdr:rowOff>9914</xdr:rowOff>
    </xdr:to>
    <xdr:pic>
      <xdr:nvPicPr>
        <xdr:cNvPr id="3093" name="BExJ1DBQDXNR9QQG371TBPHRW1W1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15</xdr:row>
      <xdr:rowOff>30480</xdr:rowOff>
    </xdr:from>
    <xdr:ext cx="125760" cy="132670"/>
    <xdr:pic>
      <xdr:nvPicPr>
        <xdr:cNvPr id="3094" name="BEx1MHHDB80ZDSYCXZBRRO7AL1EB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1724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16</xdr:row>
      <xdr:rowOff>30480</xdr:rowOff>
    </xdr:from>
    <xdr:to>
      <xdr:col>4</xdr:col>
      <xdr:colOff>145574</xdr:colOff>
      <xdr:row>17</xdr:row>
      <xdr:rowOff>9914</xdr:rowOff>
    </xdr:to>
    <xdr:pic>
      <xdr:nvPicPr>
        <xdr:cNvPr id="3095" name="BEx5M7D0OWVY0JFHCGG5Y11MMFAT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16</xdr:row>
      <xdr:rowOff>30480</xdr:rowOff>
    </xdr:from>
    <xdr:to>
      <xdr:col>4</xdr:col>
      <xdr:colOff>318135</xdr:colOff>
      <xdr:row>17</xdr:row>
      <xdr:rowOff>9914</xdr:rowOff>
    </xdr:to>
    <xdr:pic>
      <xdr:nvPicPr>
        <xdr:cNvPr id="3096" name="BExIPAWQ9Z19AA5PIGEH094DYP51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16</xdr:row>
      <xdr:rowOff>30480</xdr:rowOff>
    </xdr:from>
    <xdr:ext cx="125760" cy="132670"/>
    <xdr:pic>
      <xdr:nvPicPr>
        <xdr:cNvPr id="3097" name="BExZQRC65HRX1R2FOOBPQKAO82VE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1866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17</xdr:row>
      <xdr:rowOff>30480</xdr:rowOff>
    </xdr:from>
    <xdr:to>
      <xdr:col>4</xdr:col>
      <xdr:colOff>145574</xdr:colOff>
      <xdr:row>18</xdr:row>
      <xdr:rowOff>9914</xdr:rowOff>
    </xdr:to>
    <xdr:pic>
      <xdr:nvPicPr>
        <xdr:cNvPr id="3098" name="BExZLMFB2IT1ZBUGK1QEXXW2JKFN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17</xdr:row>
      <xdr:rowOff>30480</xdr:rowOff>
    </xdr:from>
    <xdr:to>
      <xdr:col>4</xdr:col>
      <xdr:colOff>318135</xdr:colOff>
      <xdr:row>18</xdr:row>
      <xdr:rowOff>9914</xdr:rowOff>
    </xdr:to>
    <xdr:pic>
      <xdr:nvPicPr>
        <xdr:cNvPr id="3099" name="BExAXCVDII2N4N3BBFD9E2NMP0J5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17</xdr:row>
      <xdr:rowOff>30480</xdr:rowOff>
    </xdr:from>
    <xdr:ext cx="125760" cy="132670"/>
    <xdr:pic>
      <xdr:nvPicPr>
        <xdr:cNvPr id="3100" name="BExONHU55R6I4QLKW2SHYXDFC6RV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009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18</xdr:row>
      <xdr:rowOff>11430</xdr:rowOff>
    </xdr:from>
    <xdr:to>
      <xdr:col>4</xdr:col>
      <xdr:colOff>145574</xdr:colOff>
      <xdr:row>19</xdr:row>
      <xdr:rowOff>272</xdr:rowOff>
    </xdr:to>
    <xdr:pic>
      <xdr:nvPicPr>
        <xdr:cNvPr id="3101" name="BEx9FZ9EZGAWK67Z810S8BQYD12S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18</xdr:row>
      <xdr:rowOff>11430</xdr:rowOff>
    </xdr:from>
    <xdr:to>
      <xdr:col>4</xdr:col>
      <xdr:colOff>318135</xdr:colOff>
      <xdr:row>19</xdr:row>
      <xdr:rowOff>272</xdr:rowOff>
    </xdr:to>
    <xdr:pic>
      <xdr:nvPicPr>
        <xdr:cNvPr id="3102" name="BExKMR374I5SLJI2H6S92BNFJ62U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18</xdr:row>
      <xdr:rowOff>11430</xdr:rowOff>
    </xdr:from>
    <xdr:ext cx="125760" cy="132670"/>
    <xdr:pic>
      <xdr:nvPicPr>
        <xdr:cNvPr id="3103" name="BExTUUJ2XZHWHBG2RZLWKQUKC1X9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143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19</xdr:row>
      <xdr:rowOff>11430</xdr:rowOff>
    </xdr:from>
    <xdr:to>
      <xdr:col>4</xdr:col>
      <xdr:colOff>145574</xdr:colOff>
      <xdr:row>20</xdr:row>
      <xdr:rowOff>272</xdr:rowOff>
    </xdr:to>
    <xdr:pic>
      <xdr:nvPicPr>
        <xdr:cNvPr id="3104" name="BExIW1O0YR1GRGRY4OL8O4LY43J9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19</xdr:row>
      <xdr:rowOff>11430</xdr:rowOff>
    </xdr:from>
    <xdr:to>
      <xdr:col>4</xdr:col>
      <xdr:colOff>318135</xdr:colOff>
      <xdr:row>20</xdr:row>
      <xdr:rowOff>272</xdr:rowOff>
    </xdr:to>
    <xdr:pic>
      <xdr:nvPicPr>
        <xdr:cNvPr id="3105" name="BExF7UPUFHMEGZAB1SPYZSOUFTAM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19</xdr:row>
      <xdr:rowOff>11430</xdr:rowOff>
    </xdr:from>
    <xdr:ext cx="125760" cy="132670"/>
    <xdr:pic>
      <xdr:nvPicPr>
        <xdr:cNvPr id="3106" name="BExKQDWMRVP76Y4WYQZAXHYH7BW1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286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20</xdr:row>
      <xdr:rowOff>30480</xdr:rowOff>
    </xdr:from>
    <xdr:to>
      <xdr:col>4</xdr:col>
      <xdr:colOff>145574</xdr:colOff>
      <xdr:row>21</xdr:row>
      <xdr:rowOff>9914</xdr:rowOff>
    </xdr:to>
    <xdr:pic>
      <xdr:nvPicPr>
        <xdr:cNvPr id="3107" name="BEx1KKUIQN903WVY4KND8NDRZH66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20</xdr:row>
      <xdr:rowOff>30480</xdr:rowOff>
    </xdr:from>
    <xdr:to>
      <xdr:col>4</xdr:col>
      <xdr:colOff>318135</xdr:colOff>
      <xdr:row>21</xdr:row>
      <xdr:rowOff>9914</xdr:rowOff>
    </xdr:to>
    <xdr:pic>
      <xdr:nvPicPr>
        <xdr:cNvPr id="3108" name="BExD9ULRVZCAYHUQ27T5HBXSIPD8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20</xdr:row>
      <xdr:rowOff>30480</xdr:rowOff>
    </xdr:from>
    <xdr:ext cx="125760" cy="132670"/>
    <xdr:pic>
      <xdr:nvPicPr>
        <xdr:cNvPr id="3109" name="BEx3DE8U6SVRAQW2R1UPTRM2T3FK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438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21</xdr:row>
      <xdr:rowOff>30480</xdr:rowOff>
    </xdr:from>
    <xdr:to>
      <xdr:col>4</xdr:col>
      <xdr:colOff>145574</xdr:colOff>
      <xdr:row>22</xdr:row>
      <xdr:rowOff>9914</xdr:rowOff>
    </xdr:to>
    <xdr:pic>
      <xdr:nvPicPr>
        <xdr:cNvPr id="3110" name="BEx9J61NV2XE051NL9UMGCEHJ3A6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21</xdr:row>
      <xdr:rowOff>30480</xdr:rowOff>
    </xdr:from>
    <xdr:to>
      <xdr:col>4</xdr:col>
      <xdr:colOff>318135</xdr:colOff>
      <xdr:row>22</xdr:row>
      <xdr:rowOff>9914</xdr:rowOff>
    </xdr:to>
    <xdr:pic>
      <xdr:nvPicPr>
        <xdr:cNvPr id="3111" name="BEx3GSTMH9TP7K0H6YCQYJI1MOVC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21</xdr:row>
      <xdr:rowOff>30480</xdr:rowOff>
    </xdr:from>
    <xdr:ext cx="125760" cy="132670"/>
    <xdr:pic>
      <xdr:nvPicPr>
        <xdr:cNvPr id="3112" name="BExKRQRBU4YG6145MP0RHXJFPEGM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5812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22</xdr:row>
      <xdr:rowOff>11430</xdr:rowOff>
    </xdr:from>
    <xdr:to>
      <xdr:col>4</xdr:col>
      <xdr:colOff>145574</xdr:colOff>
      <xdr:row>23</xdr:row>
      <xdr:rowOff>272</xdr:rowOff>
    </xdr:to>
    <xdr:pic>
      <xdr:nvPicPr>
        <xdr:cNvPr id="3113" name="BExMQIQP3LB9Z5YSUWNF0JGFV33R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22</xdr:row>
      <xdr:rowOff>11430</xdr:rowOff>
    </xdr:from>
    <xdr:to>
      <xdr:col>4</xdr:col>
      <xdr:colOff>318135</xdr:colOff>
      <xdr:row>23</xdr:row>
      <xdr:rowOff>272</xdr:rowOff>
    </xdr:to>
    <xdr:pic>
      <xdr:nvPicPr>
        <xdr:cNvPr id="3114" name="BExB2TMIKI1ND0Q7COI2AW61PBSD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22</xdr:row>
      <xdr:rowOff>11430</xdr:rowOff>
    </xdr:from>
    <xdr:ext cx="125760" cy="132670"/>
    <xdr:pic>
      <xdr:nvPicPr>
        <xdr:cNvPr id="3115" name="BExGPSEJEX37UKFPTVV1WERKSG54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7146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23</xdr:row>
      <xdr:rowOff>30480</xdr:rowOff>
    </xdr:from>
    <xdr:to>
      <xdr:col>4</xdr:col>
      <xdr:colOff>145574</xdr:colOff>
      <xdr:row>24</xdr:row>
      <xdr:rowOff>9914</xdr:rowOff>
    </xdr:to>
    <xdr:pic>
      <xdr:nvPicPr>
        <xdr:cNvPr id="3116" name="BEx7IEL2X2EOW0P4TFS7X0QH8ZXI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23</xdr:row>
      <xdr:rowOff>30480</xdr:rowOff>
    </xdr:from>
    <xdr:to>
      <xdr:col>4</xdr:col>
      <xdr:colOff>318135</xdr:colOff>
      <xdr:row>24</xdr:row>
      <xdr:rowOff>9914</xdr:rowOff>
    </xdr:to>
    <xdr:pic>
      <xdr:nvPicPr>
        <xdr:cNvPr id="3117" name="BExO7NI9QBLS19JRUKM6IWXN9OOK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23</xdr:row>
      <xdr:rowOff>30480</xdr:rowOff>
    </xdr:from>
    <xdr:ext cx="125760" cy="132670"/>
    <xdr:pic>
      <xdr:nvPicPr>
        <xdr:cNvPr id="3118" name="BExIUCIWENAH3Y6YPHNZP1FAAY10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23</xdr:row>
      <xdr:rowOff>30480</xdr:rowOff>
    </xdr:from>
    <xdr:ext cx="125760" cy="132670"/>
    <xdr:pic>
      <xdr:nvPicPr>
        <xdr:cNvPr id="3119" name="BExGXP9OE5Z8HOBOJ95ESG2D6DUV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876425" y="2867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24</xdr:row>
      <xdr:rowOff>30480</xdr:rowOff>
    </xdr:from>
    <xdr:to>
      <xdr:col>4</xdr:col>
      <xdr:colOff>145574</xdr:colOff>
      <xdr:row>25</xdr:row>
      <xdr:rowOff>9914</xdr:rowOff>
    </xdr:to>
    <xdr:pic>
      <xdr:nvPicPr>
        <xdr:cNvPr id="3120" name="BExW2Y0W45S531GFG2P4UIMGFRG4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24</xdr:row>
      <xdr:rowOff>30480</xdr:rowOff>
    </xdr:from>
    <xdr:to>
      <xdr:col>4</xdr:col>
      <xdr:colOff>318135</xdr:colOff>
      <xdr:row>25</xdr:row>
      <xdr:rowOff>9914</xdr:rowOff>
    </xdr:to>
    <xdr:pic>
      <xdr:nvPicPr>
        <xdr:cNvPr id="3121" name="BExEVMGHLGEICJ8WR2F8QMAK8MOQ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24</xdr:row>
      <xdr:rowOff>30480</xdr:rowOff>
    </xdr:from>
    <xdr:ext cx="125760" cy="132670"/>
    <xdr:pic>
      <xdr:nvPicPr>
        <xdr:cNvPr id="3122" name="BExW18VRO3YYJYUKZP64P0K2VUVG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0099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25</xdr:row>
      <xdr:rowOff>30480</xdr:rowOff>
    </xdr:from>
    <xdr:to>
      <xdr:col>4</xdr:col>
      <xdr:colOff>145574</xdr:colOff>
      <xdr:row>26</xdr:row>
      <xdr:rowOff>9914</xdr:rowOff>
    </xdr:to>
    <xdr:pic>
      <xdr:nvPicPr>
        <xdr:cNvPr id="3123" name="BExGZGI5S5R45KCZFSLCBJP7YMA9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25</xdr:row>
      <xdr:rowOff>30480</xdr:rowOff>
    </xdr:from>
    <xdr:to>
      <xdr:col>4</xdr:col>
      <xdr:colOff>318135</xdr:colOff>
      <xdr:row>26</xdr:row>
      <xdr:rowOff>9914</xdr:rowOff>
    </xdr:to>
    <xdr:pic>
      <xdr:nvPicPr>
        <xdr:cNvPr id="3124" name="BExRZZ3WB3HNDSA3YLJZAVFLF3HL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25</xdr:row>
      <xdr:rowOff>30480</xdr:rowOff>
    </xdr:from>
    <xdr:ext cx="125760" cy="132670"/>
    <xdr:pic>
      <xdr:nvPicPr>
        <xdr:cNvPr id="3125" name="BExMOSEG137YQHOQYSSQSHG5YH46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1527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26</xdr:row>
      <xdr:rowOff>11430</xdr:rowOff>
    </xdr:from>
    <xdr:to>
      <xdr:col>4</xdr:col>
      <xdr:colOff>145574</xdr:colOff>
      <xdr:row>27</xdr:row>
      <xdr:rowOff>272</xdr:rowOff>
    </xdr:to>
    <xdr:pic>
      <xdr:nvPicPr>
        <xdr:cNvPr id="3126" name="BEx9HTN86LBSCYFYUY5JZ2A0F24K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26</xdr:row>
      <xdr:rowOff>11430</xdr:rowOff>
    </xdr:from>
    <xdr:to>
      <xdr:col>4</xdr:col>
      <xdr:colOff>318135</xdr:colOff>
      <xdr:row>27</xdr:row>
      <xdr:rowOff>272</xdr:rowOff>
    </xdr:to>
    <xdr:pic>
      <xdr:nvPicPr>
        <xdr:cNvPr id="3127" name="BExB33T7Z2C85T2SWCWZE05VGKUX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26</xdr:row>
      <xdr:rowOff>11430</xdr:rowOff>
    </xdr:from>
    <xdr:ext cx="125760" cy="132670"/>
    <xdr:pic>
      <xdr:nvPicPr>
        <xdr:cNvPr id="3128" name="BExOB414H67P2GMM86OZXUMXUY0N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5</xdr:col>
      <xdr:colOff>0</xdr:colOff>
      <xdr:row>26</xdr:row>
      <xdr:rowOff>11430</xdr:rowOff>
    </xdr:from>
    <xdr:ext cx="125760" cy="132670"/>
    <xdr:pic>
      <xdr:nvPicPr>
        <xdr:cNvPr id="3129" name="BEx3SW4UFVAXMRG40ZJOQLT2VED0" hidden="1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876425" y="32861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27</xdr:row>
      <xdr:rowOff>11430</xdr:rowOff>
    </xdr:from>
    <xdr:to>
      <xdr:col>4</xdr:col>
      <xdr:colOff>145574</xdr:colOff>
      <xdr:row>28</xdr:row>
      <xdr:rowOff>272</xdr:rowOff>
    </xdr:to>
    <xdr:pic>
      <xdr:nvPicPr>
        <xdr:cNvPr id="3130" name="BEx1MITTG5I0O7A3WINGWM41U3WZ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27</xdr:row>
      <xdr:rowOff>11430</xdr:rowOff>
    </xdr:from>
    <xdr:to>
      <xdr:col>4</xdr:col>
      <xdr:colOff>318135</xdr:colOff>
      <xdr:row>28</xdr:row>
      <xdr:rowOff>272</xdr:rowOff>
    </xdr:to>
    <xdr:pic>
      <xdr:nvPicPr>
        <xdr:cNvPr id="3131" name="BExISOFU7F2872HHSFRPPIDUU3QF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27</xdr:row>
      <xdr:rowOff>11430</xdr:rowOff>
    </xdr:from>
    <xdr:ext cx="125760" cy="132670"/>
    <xdr:pic>
      <xdr:nvPicPr>
        <xdr:cNvPr id="3132" name="BEx5KT5VA9BZASN43MUN3W9869C2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429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4</xdr:col>
      <xdr:colOff>11430</xdr:colOff>
      <xdr:row>28</xdr:row>
      <xdr:rowOff>30480</xdr:rowOff>
    </xdr:from>
    <xdr:to>
      <xdr:col>4</xdr:col>
      <xdr:colOff>145574</xdr:colOff>
      <xdr:row>29</xdr:row>
      <xdr:rowOff>9914</xdr:rowOff>
    </xdr:to>
    <xdr:pic>
      <xdr:nvPicPr>
        <xdr:cNvPr id="3133" name="BExKJBWTGIAOWC6UP1RI7AZ4GF6L" hidden="1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32397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twoCellAnchor>
    <xdr:from>
      <xdr:col>4</xdr:col>
      <xdr:colOff>194310</xdr:colOff>
      <xdr:row>28</xdr:row>
      <xdr:rowOff>30480</xdr:rowOff>
    </xdr:from>
    <xdr:to>
      <xdr:col>4</xdr:col>
      <xdr:colOff>318135</xdr:colOff>
      <xdr:row>29</xdr:row>
      <xdr:rowOff>9914</xdr:rowOff>
    </xdr:to>
    <xdr:pic>
      <xdr:nvPicPr>
        <xdr:cNvPr id="3134" name="BEx95WH41UYDY86TGWRNJBJREMHO" hidden="1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4954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twoCellAnchor>
  <xdr:oneCellAnchor>
    <xdr:from>
      <xdr:col>5</xdr:col>
      <xdr:colOff>0</xdr:colOff>
      <xdr:row>28</xdr:row>
      <xdr:rowOff>30480</xdr:rowOff>
    </xdr:from>
    <xdr:ext cx="125760" cy="132670"/>
    <xdr:pic>
      <xdr:nvPicPr>
        <xdr:cNvPr id="3135" name="BExQ2JOB7LLXXQ1WH2YV0Y1KX8FZ" hidden="1"/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685925" y="35814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twoCellAnchor>
    <xdr:from>
      <xdr:col>5</xdr:col>
      <xdr:colOff>38100</xdr:colOff>
      <xdr:row>0</xdr:row>
      <xdr:rowOff>22860</xdr:rowOff>
    </xdr:from>
    <xdr:to>
      <xdr:col>14</xdr:col>
      <xdr:colOff>108590</xdr:colOff>
      <xdr:row>1</xdr:row>
      <xdr:rowOff>76200</xdr:rowOff>
    </xdr:to>
    <xdr:sp macro="" textlink="">
      <xdr:nvSpPr>
        <xdr:cNvPr id="52377" name="TextQueryTitle"/>
        <xdr:cNvSpPr txBox="1">
          <a:spLocks noChangeArrowheads="1"/>
        </xdr:cNvSpPr>
      </xdr:nvSpPr>
      <xdr:spPr bwMode="auto">
        <a:xfrm>
          <a:off x="746760" y="22860"/>
          <a:ext cx="6355080" cy="3581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pl-PL"/>
            <a:t>ST_XIII Ewid. spr. z wyk. S w SA [20134]</a:t>
          </a:r>
        </a:p>
      </xdr:txBody>
    </xdr:sp>
    <xdr:clientData/>
  </xdr:twoCellAnchor>
  <xdr:twoCellAnchor editAs="absolute">
    <xdr:from>
      <xdr:col>4</xdr:col>
      <xdr:colOff>133350</xdr:colOff>
      <xdr:row>2</xdr:row>
      <xdr:rowOff>38100</xdr:rowOff>
    </xdr:from>
    <xdr:to>
      <xdr:col>5</xdr:col>
      <xdr:colOff>57150</xdr:colOff>
      <xdr:row>2</xdr:row>
      <xdr:rowOff>190500</xdr:rowOff>
    </xdr:to>
    <xdr:pic macro="[0]!Sheet3.Table_click">
      <xdr:nvPicPr>
        <xdr:cNvPr id="113909" name="TableA" descr="Table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771525"/>
          <a:ext cx="4286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514350</xdr:colOff>
      <xdr:row>2</xdr:row>
      <xdr:rowOff>38100</xdr:rowOff>
    </xdr:from>
    <xdr:to>
      <xdr:col>4</xdr:col>
      <xdr:colOff>457200</xdr:colOff>
      <xdr:row>2</xdr:row>
      <xdr:rowOff>190500</xdr:rowOff>
    </xdr:to>
    <xdr:pic macro="[0]!Sheet3.filterA_click">
      <xdr:nvPicPr>
        <xdr:cNvPr id="113910" name="FilterA" descr="Filter_pressed" hidden="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7715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247650</xdr:colOff>
      <xdr:row>2</xdr:row>
      <xdr:rowOff>38100</xdr:rowOff>
    </xdr:from>
    <xdr:to>
      <xdr:col>5</xdr:col>
      <xdr:colOff>704850</xdr:colOff>
      <xdr:row>2</xdr:row>
      <xdr:rowOff>190500</xdr:rowOff>
    </xdr:to>
    <xdr:pic macro="[0]!Sheet3.filter_click">
      <xdr:nvPicPr>
        <xdr:cNvPr id="113911" name="Filter" descr="Filter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7715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895350</xdr:colOff>
      <xdr:row>2</xdr:row>
      <xdr:rowOff>38100</xdr:rowOff>
    </xdr:from>
    <xdr:to>
      <xdr:col>6</xdr:col>
      <xdr:colOff>342900</xdr:colOff>
      <xdr:row>2</xdr:row>
      <xdr:rowOff>190500</xdr:rowOff>
    </xdr:to>
    <xdr:pic macro="[0]!Sheet3.Info_click">
      <xdr:nvPicPr>
        <xdr:cNvPr id="113912" name="Info" descr="Information" hidden="1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771525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895350</xdr:colOff>
      <xdr:row>2</xdr:row>
      <xdr:rowOff>38100</xdr:rowOff>
    </xdr:from>
    <xdr:to>
      <xdr:col>6</xdr:col>
      <xdr:colOff>342900</xdr:colOff>
      <xdr:row>2</xdr:row>
      <xdr:rowOff>190500</xdr:rowOff>
    </xdr:to>
    <xdr:pic macro="[0]!Sheet3.InfoA_click">
      <xdr:nvPicPr>
        <xdr:cNvPr id="113913" name="InfoA" descr="Information_pressed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771525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0</xdr:colOff>
      <xdr:row>1</xdr:row>
      <xdr:rowOff>0</xdr:rowOff>
    </xdr:from>
    <xdr:to>
      <xdr:col>7</xdr:col>
      <xdr:colOff>454025</xdr:colOff>
      <xdr:row>1</xdr:row>
      <xdr:rowOff>415925</xdr:rowOff>
    </xdr:to>
    <xdr:pic>
      <xdr:nvPicPr>
        <xdr:cNvPr id="113914" name="BEx9GANEK0G57YR83WFPDS9YB14A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304800"/>
          <a:ext cx="111125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9</xdr:row>
      <xdr:rowOff>0</xdr:rowOff>
    </xdr:from>
    <xdr:to>
      <xdr:col>6</xdr:col>
      <xdr:colOff>644525</xdr:colOff>
      <xdr:row>9</xdr:row>
      <xdr:rowOff>130175</xdr:rowOff>
    </xdr:to>
    <xdr:pic>
      <xdr:nvPicPr>
        <xdr:cNvPr id="113915" name="BEx3RHSDGTIITUZKE65H7Z6TB7NV" descr="UAKIFK1OABFYOWZULN3UDJ77U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838325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11</xdr:row>
      <xdr:rowOff>0</xdr:rowOff>
    </xdr:from>
    <xdr:to>
      <xdr:col>2</xdr:col>
      <xdr:colOff>0</xdr:colOff>
      <xdr:row>13</xdr:row>
      <xdr:rowOff>149225</xdr:rowOff>
    </xdr:to>
    <xdr:pic>
      <xdr:nvPicPr>
        <xdr:cNvPr id="113916" name="BExKQ9K9G4PBVY0QQ7TL063HFGUC" descr="VT5KQGOW8GHSL47AL7CGBIQAW" hidden="1"/>
        <xdr:cNvPicPr>
          <a:picLocks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2124075"/>
          <a:ext cx="0" cy="43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8</xdr:row>
      <xdr:rowOff>0</xdr:rowOff>
    </xdr:from>
    <xdr:to>
      <xdr:col>9</xdr:col>
      <xdr:colOff>1016000</xdr:colOff>
      <xdr:row>8</xdr:row>
      <xdr:rowOff>130175</xdr:rowOff>
    </xdr:to>
    <xdr:pic>
      <xdr:nvPicPr>
        <xdr:cNvPr id="113917" name="BExMK6ILYFD03YJ8GRQ69P4ZGBDV" descr="D9JD8IXGL045RRU8WF3EE1T9T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695450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10</xdr:row>
      <xdr:rowOff>0</xdr:rowOff>
    </xdr:from>
    <xdr:to>
      <xdr:col>6</xdr:col>
      <xdr:colOff>644525</xdr:colOff>
      <xdr:row>10</xdr:row>
      <xdr:rowOff>130175</xdr:rowOff>
    </xdr:to>
    <xdr:pic>
      <xdr:nvPicPr>
        <xdr:cNvPr id="113918" name="BExO8BS2K16MK30YFE3V0SQSMGGE" descr="9ET5KJ81U88JAIZK3AYDQGFHN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981200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6</xdr:row>
      <xdr:rowOff>0</xdr:rowOff>
    </xdr:from>
    <xdr:to>
      <xdr:col>9</xdr:col>
      <xdr:colOff>1016000</xdr:colOff>
      <xdr:row>6</xdr:row>
      <xdr:rowOff>130175</xdr:rowOff>
    </xdr:to>
    <xdr:pic>
      <xdr:nvPicPr>
        <xdr:cNvPr id="113919" name="BEx96BRCVMI70DD5P5I8N9VM1E8F" descr="II7V7G6KK5GUXTB1GKQ46E3SI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409700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6</xdr:row>
      <xdr:rowOff>0</xdr:rowOff>
    </xdr:from>
    <xdr:to>
      <xdr:col>6</xdr:col>
      <xdr:colOff>644525</xdr:colOff>
      <xdr:row>6</xdr:row>
      <xdr:rowOff>130175</xdr:rowOff>
    </xdr:to>
    <xdr:pic>
      <xdr:nvPicPr>
        <xdr:cNvPr id="113920" name="BExMO02VZ2XZHD7RBQGE7JFWSK24" descr="KLNOFVE32PLDSKU376NZJUH10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09700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10</xdr:row>
      <xdr:rowOff>0</xdr:rowOff>
    </xdr:from>
    <xdr:to>
      <xdr:col>9</xdr:col>
      <xdr:colOff>1016000</xdr:colOff>
      <xdr:row>10</xdr:row>
      <xdr:rowOff>130175</xdr:rowOff>
    </xdr:to>
    <xdr:pic>
      <xdr:nvPicPr>
        <xdr:cNvPr id="113921" name="BExQINQTP54T1UU6485615NGYM2W" descr="U9C5Q5POTC0F2WZQJR1TNXX3H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981200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8</xdr:row>
      <xdr:rowOff>0</xdr:rowOff>
    </xdr:from>
    <xdr:to>
      <xdr:col>6</xdr:col>
      <xdr:colOff>644525</xdr:colOff>
      <xdr:row>8</xdr:row>
      <xdr:rowOff>130175</xdr:rowOff>
    </xdr:to>
    <xdr:pic>
      <xdr:nvPicPr>
        <xdr:cNvPr id="113922" name="BExIKSX4VTGG4J0VVDA899FHTCCN" descr="EUWDSMO6FSWMZUU0YEN363BUW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95450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0</xdr:colOff>
      <xdr:row>1</xdr:row>
      <xdr:rowOff>0</xdr:rowOff>
    </xdr:from>
    <xdr:to>
      <xdr:col>10</xdr:col>
      <xdr:colOff>520700</xdr:colOff>
      <xdr:row>1</xdr:row>
      <xdr:rowOff>415925</xdr:rowOff>
    </xdr:to>
    <xdr:pic>
      <xdr:nvPicPr>
        <xdr:cNvPr id="113923" name="BEx1NR19G6IDKEZJ4H4HCCFEYVXP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04800"/>
          <a:ext cx="1549400" cy="41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6</xdr:col>
      <xdr:colOff>644525</xdr:colOff>
      <xdr:row>5</xdr:row>
      <xdr:rowOff>130175</xdr:rowOff>
    </xdr:to>
    <xdr:pic>
      <xdr:nvPicPr>
        <xdr:cNvPr id="113924" name="BEx9H4BM8OVYOUPNUE5RBQ84THA8" descr="Q3HZT8DQIXDBA14E2M4L6IARA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266825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9</xdr:row>
      <xdr:rowOff>0</xdr:rowOff>
    </xdr:from>
    <xdr:to>
      <xdr:col>9</xdr:col>
      <xdr:colOff>1016000</xdr:colOff>
      <xdr:row>9</xdr:row>
      <xdr:rowOff>130175</xdr:rowOff>
    </xdr:to>
    <xdr:pic>
      <xdr:nvPicPr>
        <xdr:cNvPr id="113925" name="BExIN3HM1UFJ0DWNE5305EREAX8R" descr="7KYLBRZVIEDI5VUBOIH9D94KU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838325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5</xdr:row>
      <xdr:rowOff>0</xdr:rowOff>
    </xdr:from>
    <xdr:to>
      <xdr:col>9</xdr:col>
      <xdr:colOff>1016000</xdr:colOff>
      <xdr:row>5</xdr:row>
      <xdr:rowOff>130175</xdr:rowOff>
    </xdr:to>
    <xdr:pic>
      <xdr:nvPicPr>
        <xdr:cNvPr id="113926" name="BEx3JZWJGOQ6W9U935MH1RWKCMCJ" descr="7BACE7SV6XUZ39F0Q4VEJFNKD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266825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9</xdr:col>
      <xdr:colOff>1016000</xdr:colOff>
      <xdr:row>7</xdr:row>
      <xdr:rowOff>130175</xdr:rowOff>
    </xdr:to>
    <xdr:pic>
      <xdr:nvPicPr>
        <xdr:cNvPr id="113927" name="BExIZZKMG5OCIEWXIPT0QCMAEKEY" descr="UBK0YYB5GXDQ5YROCMYNW3J7V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3725" y="1552575"/>
          <a:ext cx="2273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6</xdr:col>
      <xdr:colOff>644525</xdr:colOff>
      <xdr:row>7</xdr:row>
      <xdr:rowOff>130175</xdr:rowOff>
    </xdr:to>
    <xdr:pic>
      <xdr:nvPicPr>
        <xdr:cNvPr id="113928" name="BExF2ZE1WFB5OMY0KIM1UK4EFABT" descr="IM62NESFL5GUR8SDHEC31H4ZG" hidden="1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552575"/>
          <a:ext cx="1892300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133350</xdr:rowOff>
    </xdr:to>
    <xdr:pic>
      <xdr:nvPicPr>
        <xdr:cNvPr id="55472" name="BEx5JLPCPV2HCOZ5CHO7Z86A0VCV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133350</xdr:rowOff>
    </xdr:to>
    <xdr:pic>
      <xdr:nvPicPr>
        <xdr:cNvPr id="55473" name="BExZNYSHALOGXW5IJNOE80TREO3Y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133350</xdr:rowOff>
    </xdr:to>
    <xdr:pic>
      <xdr:nvPicPr>
        <xdr:cNvPr id="55474" name="BExBEMG49XXGN86N0C8R9JMM0W3H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142875</xdr:rowOff>
    </xdr:to>
    <xdr:pic>
      <xdr:nvPicPr>
        <xdr:cNvPr id="55475" name="BEx9CFAEM5I82LHOLOYBXR8XSCOL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142875</xdr:rowOff>
    </xdr:to>
    <xdr:pic>
      <xdr:nvPicPr>
        <xdr:cNvPr id="55476" name="BExCRAQ40YAS49VGG6ETHWGQ8MXI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533400</xdr:colOff>
      <xdr:row>3</xdr:row>
      <xdr:rowOff>142875</xdr:rowOff>
    </xdr:to>
    <xdr:pic>
      <xdr:nvPicPr>
        <xdr:cNvPr id="55477" name="BExOKHCB7QSJTEERSPQG2GONOT6B" descr="infofield_prev" hidden="1"/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334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520700</xdr:colOff>
      <xdr:row>3</xdr:row>
      <xdr:rowOff>139700</xdr:rowOff>
    </xdr:to>
    <xdr:pic>
      <xdr:nvPicPr>
        <xdr:cNvPr id="55478" name="BEx75TQRLBPEJOAQO8F2B5B6E7QO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38150"/>
          <a:ext cx="520700" cy="139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1.25" x14ac:dyDescent="0.2"/>
  <sheetData>
    <row r="1" spans="1:1" x14ac:dyDescent="0.2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U426"/>
  <sheetViews>
    <sheetView showGridLines="0" tabSelected="1" zoomScale="85" zoomScaleNormal="85" workbookViewId="0">
      <selection activeCell="B184" sqref="B184"/>
    </sheetView>
  </sheetViews>
  <sheetFormatPr defaultRowHeight="11.25" x14ac:dyDescent="0.2"/>
  <cols>
    <col min="1" max="1" width="3.1640625" style="38" customWidth="1"/>
    <col min="2" max="2" width="9.83203125" style="38" customWidth="1"/>
    <col min="3" max="3" width="19" style="38" hidden="1" customWidth="1"/>
    <col min="4" max="4" width="15.33203125" style="38" hidden="1" customWidth="1"/>
    <col min="5" max="5" width="22" style="38" customWidth="1"/>
    <col min="6" max="17" width="15.6640625" style="38" customWidth="1"/>
    <col min="18" max="19" width="10.83203125" style="38" customWidth="1"/>
    <col min="20" max="20" width="12.83203125" style="38" customWidth="1"/>
    <col min="21" max="21" width="12.1640625" style="38" hidden="1" customWidth="1"/>
    <col min="22" max="31" width="12.1640625" style="38" bestFit="1" customWidth="1"/>
    <col min="32" max="32" width="15.5" style="38" bestFit="1" customWidth="1"/>
    <col min="33" max="16384" width="9.33203125" style="38"/>
  </cols>
  <sheetData>
    <row r="1" spans="1:18" customFormat="1" ht="9.75" customHeight="1" x14ac:dyDescent="0.2">
      <c r="E1" s="13"/>
      <c r="F1" s="39"/>
      <c r="G1" s="39"/>
      <c r="H1" s="39"/>
      <c r="I1" s="39"/>
    </row>
    <row r="2" spans="1:18" s="34" customFormat="1" ht="1.5" customHeight="1" x14ac:dyDescent="0.2">
      <c r="E2" s="35"/>
    </row>
    <row r="3" spans="1:18" s="31" customFormat="1" ht="3" customHeight="1" x14ac:dyDescent="0.2">
      <c r="E3" s="32"/>
    </row>
    <row r="4" spans="1:18" s="9" customFormat="1" x14ac:dyDescent="0.2">
      <c r="D4" s="28"/>
      <c r="E4" s="30" t="s">
        <v>5</v>
      </c>
      <c r="F4" s="45" t="s">
        <v>87</v>
      </c>
      <c r="G4" s="46"/>
      <c r="H4" s="29"/>
      <c r="I4" s="29"/>
      <c r="J4" s="29"/>
      <c r="K4" s="28"/>
      <c r="L4" s="28"/>
      <c r="M4" s="28"/>
      <c r="N4" s="28"/>
      <c r="O4" s="28"/>
      <c r="P4" s="28"/>
      <c r="Q4" s="28"/>
    </row>
    <row r="5" spans="1:18" s="9" customFormat="1" ht="3.75" customHeight="1" x14ac:dyDescent="0.2">
      <c r="D5" s="28"/>
      <c r="E5" s="30"/>
      <c r="F5" s="30"/>
      <c r="G5" s="30"/>
      <c r="H5" s="29"/>
      <c r="I5" s="29"/>
      <c r="J5" s="29"/>
      <c r="K5" s="28"/>
      <c r="L5" s="28"/>
      <c r="M5" s="28"/>
      <c r="N5" s="28"/>
      <c r="O5" s="28"/>
      <c r="P5" s="28"/>
      <c r="Q5" s="28"/>
    </row>
    <row r="6" spans="1:18" s="9" customFormat="1" x14ac:dyDescent="0.2">
      <c r="D6" s="28"/>
      <c r="E6" s="30" t="s">
        <v>4</v>
      </c>
      <c r="F6" s="45" t="s">
        <v>87</v>
      </c>
      <c r="G6" s="46"/>
      <c r="H6" s="29"/>
      <c r="I6" s="29"/>
      <c r="J6" s="29"/>
      <c r="K6" s="28"/>
      <c r="L6" s="28"/>
      <c r="M6" s="28"/>
      <c r="N6" s="28"/>
      <c r="O6" s="28"/>
      <c r="P6" s="28"/>
      <c r="Q6" s="28"/>
    </row>
    <row r="7" spans="1:18" s="9" customFormat="1" ht="3.75" customHeight="1" x14ac:dyDescent="0.2">
      <c r="D7" s="28"/>
      <c r="E7" s="30"/>
      <c r="F7" s="30"/>
      <c r="G7" s="30"/>
      <c r="H7" s="29"/>
      <c r="I7" s="29"/>
      <c r="J7" s="29"/>
      <c r="K7" s="28"/>
      <c r="L7" s="28"/>
      <c r="M7" s="28"/>
      <c r="N7" s="28"/>
      <c r="O7" s="28"/>
      <c r="P7" s="28"/>
      <c r="Q7" s="28"/>
    </row>
    <row r="8" spans="1:18" s="9" customFormat="1" x14ac:dyDescent="0.2">
      <c r="D8" s="28"/>
      <c r="E8" s="30" t="s">
        <v>7</v>
      </c>
      <c r="F8" s="41" t="s">
        <v>93</v>
      </c>
      <c r="G8" s="36"/>
      <c r="H8" s="29"/>
      <c r="I8" s="29"/>
      <c r="J8" s="29"/>
      <c r="K8" s="28"/>
      <c r="L8" s="28"/>
      <c r="M8" s="28"/>
      <c r="N8" s="28"/>
      <c r="O8" s="28"/>
      <c r="P8" s="28"/>
      <c r="Q8" s="28"/>
    </row>
    <row r="9" spans="1:18" s="9" customFormat="1" ht="3.75" customHeight="1" x14ac:dyDescent="0.2">
      <c r="D9" s="28"/>
      <c r="E9" s="30"/>
      <c r="F9" s="30"/>
      <c r="G9" s="30"/>
      <c r="H9" s="29"/>
      <c r="I9" s="29"/>
      <c r="J9" s="29"/>
      <c r="K9" s="28"/>
      <c r="L9" s="28"/>
      <c r="M9" s="28"/>
      <c r="N9" s="28"/>
      <c r="O9" s="28"/>
      <c r="P9" s="28"/>
      <c r="Q9" s="28"/>
    </row>
    <row r="10" spans="1:18" s="9" customFormat="1" x14ac:dyDescent="0.2">
      <c r="D10" s="28"/>
      <c r="E10" s="30" t="s">
        <v>8</v>
      </c>
      <c r="F10" s="36" t="s">
        <v>70</v>
      </c>
      <c r="G10" s="36"/>
      <c r="H10" s="29"/>
      <c r="I10" s="29"/>
      <c r="J10" s="29"/>
      <c r="K10" s="28"/>
      <c r="L10" s="28"/>
      <c r="M10" s="28"/>
      <c r="N10" s="28"/>
      <c r="O10" s="28"/>
      <c r="P10" s="28"/>
      <c r="Q10" s="28"/>
    </row>
    <row r="11" spans="1:18" s="9" customFormat="1" ht="3.75" customHeight="1" x14ac:dyDescent="0.2">
      <c r="D11" s="28"/>
      <c r="E11" s="30"/>
      <c r="F11" s="29"/>
      <c r="G11" s="37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</row>
    <row r="12" spans="1:18" s="33" customFormat="1" ht="12.6" hidden="1" customHeight="1" x14ac:dyDescent="0.2">
      <c r="A12" s="4"/>
      <c r="B12" s="4"/>
      <c r="C12" s="4"/>
      <c r="D12" s="5"/>
      <c r="E12" s="12" t="s">
        <v>95</v>
      </c>
      <c r="F12" s="59"/>
      <c r="G12" s="11"/>
      <c r="H12" s="56">
        <f>TRUNC(RIGHT(E12,1))</f>
        <v>4</v>
      </c>
      <c r="I12" s="57">
        <f>TRUNC(LEFT(E12,4))</f>
        <v>2011</v>
      </c>
      <c r="J12" s="58" t="str">
        <f>IF(H12=4,CONCATENATE("w ",I12,"r."),IF(H12=2,CONCATENATE("w I półroczu ",I12,"r."),IF(H12=1,CONCATENATE("w I kwartale ",I12,"r."),CONCATENATE("za III kwartały ",I12,"r."))))</f>
        <v>w 2011r.</v>
      </c>
      <c r="K12" s="12"/>
      <c r="L12" s="5"/>
      <c r="M12" s="5"/>
      <c r="N12" s="5"/>
      <c r="O12" s="5"/>
      <c r="P12" s="5"/>
      <c r="Q12" s="5"/>
      <c r="R12" s="5"/>
    </row>
    <row r="13" spans="1:18" s="49" customFormat="1" ht="12" hidden="1" customHeight="1" x14ac:dyDescent="0.2">
      <c r="D13" s="50"/>
      <c r="E13" s="50"/>
      <c r="F13" s="52"/>
      <c r="G13" s="51"/>
      <c r="H13" s="52"/>
      <c r="I13" s="50"/>
      <c r="J13" s="51"/>
      <c r="K13" s="52"/>
      <c r="L13" s="50"/>
      <c r="M13" s="50"/>
      <c r="N13" s="50"/>
      <c r="O13" s="50"/>
      <c r="P13" s="50"/>
      <c r="Q13" s="50"/>
      <c r="R13" s="50"/>
    </row>
    <row r="14" spans="1:18" customFormat="1" x14ac:dyDescent="0.2">
      <c r="F14" s="13"/>
    </row>
    <row r="15" spans="1:18" customFormat="1" x14ac:dyDescent="0.2">
      <c r="E15" s="71" t="str">
        <f>CONCATENATE("EWIDENCJA SPRAW Z WYKAZU S W SĄDACH APELACYJNYCH ","OGÓŁEM ",Ustawienia!$I$8," ")</f>
        <v xml:space="preserve">EWIDENCJA SPRAW Z WYKAZU S W SĄDACH APELACYJNYCH OGÓŁEM ZA III KWARTAŁY 2014r. </v>
      </c>
      <c r="F15" s="72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</row>
    <row r="16" spans="1:18" customFormat="1" ht="10.9" customHeight="1" x14ac:dyDescent="0.2"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</row>
    <row r="17" spans="4:20" customFormat="1" ht="13.9" customHeight="1" x14ac:dyDescent="0.2">
      <c r="E17" s="99" t="s">
        <v>27</v>
      </c>
      <c r="F17" s="91" t="s">
        <v>28</v>
      </c>
      <c r="G17" s="87" t="s">
        <v>29</v>
      </c>
      <c r="H17" s="88"/>
      <c r="I17" s="88"/>
      <c r="J17" s="88"/>
      <c r="K17" s="88"/>
      <c r="L17" s="88"/>
      <c r="M17" s="94" t="s">
        <v>34</v>
      </c>
      <c r="N17" s="95"/>
      <c r="O17" s="95"/>
      <c r="P17" s="96"/>
      <c r="Q17" s="85" t="s">
        <v>36</v>
      </c>
    </row>
    <row r="18" spans="4:20" customFormat="1" ht="3.6" hidden="1" customHeight="1" x14ac:dyDescent="0.2">
      <c r="E18" s="99"/>
      <c r="F18" s="92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90"/>
    </row>
    <row r="19" spans="4:20" customFormat="1" ht="11.25" customHeight="1" x14ac:dyDescent="0.2">
      <c r="E19" s="99"/>
      <c r="F19" s="92"/>
      <c r="G19" s="91" t="s">
        <v>30</v>
      </c>
      <c r="H19" s="87" t="s">
        <v>33</v>
      </c>
      <c r="I19" s="88"/>
      <c r="J19" s="88"/>
      <c r="K19" s="88"/>
      <c r="L19" s="88"/>
      <c r="M19" s="91" t="s">
        <v>30</v>
      </c>
      <c r="N19" s="94" t="s">
        <v>35</v>
      </c>
      <c r="O19" s="95"/>
      <c r="P19" s="96"/>
      <c r="Q19" s="90"/>
    </row>
    <row r="20" spans="4:20" customFormat="1" ht="19.899999999999999" customHeight="1" x14ac:dyDescent="0.2">
      <c r="E20" s="99"/>
      <c r="F20" s="92"/>
      <c r="G20" s="92"/>
      <c r="H20" s="97" t="s">
        <v>31</v>
      </c>
      <c r="I20" s="98"/>
      <c r="J20" s="87" t="s">
        <v>14</v>
      </c>
      <c r="K20" s="87" t="s">
        <v>15</v>
      </c>
      <c r="L20" s="85" t="s">
        <v>32</v>
      </c>
      <c r="M20" s="92"/>
      <c r="N20" s="85" t="s">
        <v>17</v>
      </c>
      <c r="O20" s="85" t="s">
        <v>69</v>
      </c>
      <c r="P20" s="85" t="s">
        <v>19</v>
      </c>
      <c r="Q20" s="90"/>
    </row>
    <row r="21" spans="4:20" customFormat="1" ht="40.9" customHeight="1" x14ac:dyDescent="0.2">
      <c r="E21" s="99"/>
      <c r="F21" s="93"/>
      <c r="G21" s="93"/>
      <c r="H21" s="48" t="s">
        <v>12</v>
      </c>
      <c r="I21" s="47" t="s">
        <v>68</v>
      </c>
      <c r="J21" s="88"/>
      <c r="K21" s="88"/>
      <c r="L21" s="86"/>
      <c r="M21" s="93"/>
      <c r="N21" s="89"/>
      <c r="O21" s="89"/>
      <c r="P21" s="89"/>
      <c r="Q21" s="89"/>
    </row>
    <row r="22" spans="4:20" customFormat="1" ht="10.15" customHeight="1" x14ac:dyDescent="0.2">
      <c r="E22" s="44">
        <v>0</v>
      </c>
      <c r="F22" s="44">
        <v>1</v>
      </c>
      <c r="G22" s="44">
        <v>2</v>
      </c>
      <c r="H22" s="44">
        <v>3</v>
      </c>
      <c r="I22" s="44">
        <v>4</v>
      </c>
      <c r="J22" s="44">
        <v>5</v>
      </c>
      <c r="K22" s="44">
        <v>6</v>
      </c>
      <c r="L22" s="44">
        <v>7</v>
      </c>
      <c r="M22" s="44">
        <v>8</v>
      </c>
      <c r="N22" s="44">
        <v>9</v>
      </c>
      <c r="O22" s="44">
        <v>10</v>
      </c>
      <c r="P22" s="44">
        <v>11</v>
      </c>
      <c r="Q22" s="44">
        <v>12</v>
      </c>
    </row>
    <row r="23" spans="4:20" customFormat="1" ht="12.75" hidden="1" x14ac:dyDescent="0.2">
      <c r="D23" s="6" t="s">
        <v>2</v>
      </c>
      <c r="E23" s="6" t="s">
        <v>2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</row>
    <row r="24" spans="4:20" customFormat="1" hidden="1" x14ac:dyDescent="0.2">
      <c r="D24" s="14" t="s">
        <v>71</v>
      </c>
      <c r="E24" s="14" t="s">
        <v>6</v>
      </c>
      <c r="F24" s="15" t="s">
        <v>9</v>
      </c>
      <c r="G24" s="15" t="s">
        <v>11</v>
      </c>
      <c r="H24" s="15" t="s">
        <v>12</v>
      </c>
      <c r="I24" s="15" t="s">
        <v>13</v>
      </c>
      <c r="J24" s="15" t="s">
        <v>14</v>
      </c>
      <c r="K24" s="15" t="s">
        <v>15</v>
      </c>
      <c r="L24" s="15" t="s">
        <v>16</v>
      </c>
      <c r="M24" s="15" t="s">
        <v>10</v>
      </c>
      <c r="N24" s="15" t="s">
        <v>17</v>
      </c>
      <c r="O24" s="15" t="s">
        <v>18</v>
      </c>
      <c r="P24" s="15" t="s">
        <v>19</v>
      </c>
      <c r="Q24" s="15" t="s">
        <v>20</v>
      </c>
    </row>
    <row r="25" spans="4:20" customFormat="1" ht="13.15" hidden="1" customHeight="1" x14ac:dyDescent="0.2">
      <c r="D25" s="15" t="s">
        <v>74</v>
      </c>
      <c r="E25" s="15" t="s">
        <v>21</v>
      </c>
      <c r="F25" s="16">
        <v>113</v>
      </c>
      <c r="G25" s="16">
        <v>111</v>
      </c>
      <c r="H25" s="16">
        <v>9</v>
      </c>
      <c r="I25" s="16">
        <v>8</v>
      </c>
      <c r="J25" s="16">
        <v>18</v>
      </c>
      <c r="K25" s="16">
        <v>69</v>
      </c>
      <c r="L25" s="16">
        <v>15</v>
      </c>
      <c r="M25" s="16">
        <v>6</v>
      </c>
      <c r="N25" s="16">
        <v>6</v>
      </c>
      <c r="O25" s="75">
        <v>0</v>
      </c>
      <c r="P25" s="75">
        <v>0</v>
      </c>
      <c r="Q25" s="16">
        <v>29000</v>
      </c>
    </row>
    <row r="26" spans="4:20" customFormat="1" ht="13.15" hidden="1" customHeight="1" x14ac:dyDescent="0.2">
      <c r="D26" s="15" t="s">
        <v>6</v>
      </c>
      <c r="E26" s="15" t="s">
        <v>22</v>
      </c>
      <c r="F26" s="16">
        <v>14</v>
      </c>
      <c r="G26" s="16">
        <v>12</v>
      </c>
      <c r="H26" s="16">
        <v>2</v>
      </c>
      <c r="I26" s="16">
        <v>1</v>
      </c>
      <c r="J26" s="16">
        <v>6</v>
      </c>
      <c r="K26" s="75">
        <v>0</v>
      </c>
      <c r="L26" s="16">
        <v>4</v>
      </c>
      <c r="M26" s="16">
        <v>2</v>
      </c>
      <c r="N26" s="16">
        <v>2</v>
      </c>
      <c r="O26" s="75">
        <v>0</v>
      </c>
      <c r="P26" s="75">
        <v>0</v>
      </c>
      <c r="Q26" s="16">
        <v>3000</v>
      </c>
    </row>
    <row r="27" spans="4:20" customFormat="1" ht="13.15" hidden="1" customHeight="1" x14ac:dyDescent="0.2">
      <c r="D27" s="15" t="s">
        <v>6</v>
      </c>
      <c r="E27" s="15" t="s">
        <v>23</v>
      </c>
      <c r="F27" s="16">
        <v>93</v>
      </c>
      <c r="G27" s="16">
        <v>94</v>
      </c>
      <c r="H27" s="16">
        <v>7</v>
      </c>
      <c r="I27" s="16">
        <v>7</v>
      </c>
      <c r="J27" s="16">
        <v>10</v>
      </c>
      <c r="K27" s="16">
        <v>66</v>
      </c>
      <c r="L27" s="16">
        <v>11</v>
      </c>
      <c r="M27" s="16">
        <v>3</v>
      </c>
      <c r="N27" s="16">
        <v>3</v>
      </c>
      <c r="O27" s="75">
        <v>0</v>
      </c>
      <c r="P27" s="75">
        <v>0</v>
      </c>
      <c r="Q27" s="16">
        <v>26000</v>
      </c>
      <c r="T27">
        <f>IF(ROUND(R27,1)=ROUND(S27,1),1,IF(ROUND(R27,1)&gt;ROUND(U24,1),2,IF(ROUND(R27,1)&lt;ROUND(S27,1),3,0)))</f>
        <v>1</v>
      </c>
    </row>
    <row r="28" spans="4:20" customFormat="1" ht="13.15" hidden="1" customHeight="1" x14ac:dyDescent="0.2">
      <c r="D28" s="15" t="s">
        <v>6</v>
      </c>
      <c r="E28" s="15" t="s">
        <v>24</v>
      </c>
      <c r="F28" s="16">
        <v>6</v>
      </c>
      <c r="G28" s="16">
        <v>5</v>
      </c>
      <c r="H28" s="75">
        <v>0</v>
      </c>
      <c r="I28" s="75">
        <v>0</v>
      </c>
      <c r="J28" s="16">
        <v>2</v>
      </c>
      <c r="K28" s="16">
        <v>3</v>
      </c>
      <c r="L28" s="75">
        <v>0</v>
      </c>
      <c r="M28" s="16">
        <v>1</v>
      </c>
      <c r="N28" s="16">
        <v>1</v>
      </c>
      <c r="O28" s="75">
        <v>0</v>
      </c>
      <c r="P28" s="75">
        <v>0</v>
      </c>
      <c r="Q28" s="75">
        <v>0</v>
      </c>
      <c r="T28">
        <f t="shared" ref="T28:T38" si="0">IF(ROUND(R28,1)=ROUND(S28,1),1,IF(ROUND(R28,1)&gt;ROUND(T26,1),2,IF(ROUND(R28,1)&lt;ROUND(S28,1),3,0)))</f>
        <v>1</v>
      </c>
    </row>
    <row r="29" spans="4:20" customFormat="1" ht="13.15" hidden="1" customHeight="1" x14ac:dyDescent="0.2">
      <c r="D29" s="15" t="s">
        <v>6</v>
      </c>
      <c r="E29" s="15" t="s">
        <v>25</v>
      </c>
      <c r="F29" s="75">
        <v>0</v>
      </c>
      <c r="G29" s="75">
        <v>0</v>
      </c>
      <c r="H29" s="75">
        <v>0</v>
      </c>
      <c r="I29" s="75">
        <v>0</v>
      </c>
      <c r="J29" s="75">
        <v>0</v>
      </c>
      <c r="K29" s="75">
        <v>0</v>
      </c>
      <c r="L29" s="75">
        <v>0</v>
      </c>
      <c r="M29" s="75">
        <v>0</v>
      </c>
      <c r="N29" s="75">
        <v>0</v>
      </c>
      <c r="O29" s="75">
        <v>0</v>
      </c>
      <c r="P29" s="75">
        <v>0</v>
      </c>
      <c r="Q29" s="75">
        <v>0</v>
      </c>
      <c r="T29">
        <f t="shared" si="0"/>
        <v>1</v>
      </c>
    </row>
    <row r="30" spans="4:20" customFormat="1" ht="13.15" hidden="1" customHeight="1" x14ac:dyDescent="0.2">
      <c r="D30" s="15" t="s">
        <v>6</v>
      </c>
      <c r="E30" s="15" t="s">
        <v>26</v>
      </c>
      <c r="F30" s="75">
        <v>0</v>
      </c>
      <c r="G30" s="75">
        <v>0</v>
      </c>
      <c r="H30" s="75">
        <v>0</v>
      </c>
      <c r="I30" s="75">
        <v>0</v>
      </c>
      <c r="J30" s="75">
        <v>0</v>
      </c>
      <c r="K30" s="75">
        <v>0</v>
      </c>
      <c r="L30" s="75">
        <v>0</v>
      </c>
      <c r="M30" s="75">
        <v>0</v>
      </c>
      <c r="N30" s="75">
        <v>0</v>
      </c>
      <c r="O30" s="75">
        <v>0</v>
      </c>
      <c r="P30" s="75">
        <v>0</v>
      </c>
      <c r="Q30" s="75">
        <v>0</v>
      </c>
      <c r="T30">
        <f t="shared" si="0"/>
        <v>1</v>
      </c>
    </row>
    <row r="31" spans="4:20" customFormat="1" hidden="1" x14ac:dyDescent="0.2">
      <c r="D31" s="15" t="s">
        <v>75</v>
      </c>
      <c r="E31" s="15" t="s">
        <v>21</v>
      </c>
      <c r="F31" s="16">
        <v>853</v>
      </c>
      <c r="G31" s="16">
        <v>812</v>
      </c>
      <c r="H31" s="16">
        <v>13</v>
      </c>
      <c r="I31" s="16">
        <v>13</v>
      </c>
      <c r="J31" s="16">
        <v>124</v>
      </c>
      <c r="K31" s="16">
        <v>574</v>
      </c>
      <c r="L31" s="16">
        <v>101</v>
      </c>
      <c r="M31" s="16">
        <v>140</v>
      </c>
      <c r="N31" s="16">
        <v>140</v>
      </c>
      <c r="O31" s="75">
        <v>0</v>
      </c>
      <c r="P31" s="75">
        <v>0</v>
      </c>
      <c r="Q31" s="16">
        <v>35000</v>
      </c>
      <c r="T31">
        <f t="shared" si="0"/>
        <v>1</v>
      </c>
    </row>
    <row r="32" spans="4:20" customFormat="1" hidden="1" x14ac:dyDescent="0.2">
      <c r="D32" s="15" t="s">
        <v>6</v>
      </c>
      <c r="E32" s="15" t="s">
        <v>22</v>
      </c>
      <c r="F32" s="16">
        <v>38</v>
      </c>
      <c r="G32" s="16">
        <v>36</v>
      </c>
      <c r="H32" s="16">
        <v>1</v>
      </c>
      <c r="I32" s="16">
        <v>1</v>
      </c>
      <c r="J32" s="16">
        <v>8</v>
      </c>
      <c r="K32" s="16">
        <v>18</v>
      </c>
      <c r="L32" s="16">
        <v>9</v>
      </c>
      <c r="M32" s="16">
        <v>6</v>
      </c>
      <c r="N32" s="16">
        <v>6</v>
      </c>
      <c r="O32" s="75">
        <v>0</v>
      </c>
      <c r="P32" s="75">
        <v>0</v>
      </c>
      <c r="Q32" s="16">
        <v>2000</v>
      </c>
      <c r="T32">
        <f t="shared" si="0"/>
        <v>1</v>
      </c>
    </row>
    <row r="33" spans="4:20" customFormat="1" hidden="1" x14ac:dyDescent="0.2">
      <c r="D33" s="15" t="s">
        <v>6</v>
      </c>
      <c r="E33" s="15" t="s">
        <v>23</v>
      </c>
      <c r="F33" s="16">
        <v>633</v>
      </c>
      <c r="G33" s="16">
        <v>601</v>
      </c>
      <c r="H33" s="16">
        <v>7</v>
      </c>
      <c r="I33" s="16">
        <v>7</v>
      </c>
      <c r="J33" s="16">
        <v>87</v>
      </c>
      <c r="K33" s="16">
        <v>436</v>
      </c>
      <c r="L33" s="16">
        <v>71</v>
      </c>
      <c r="M33" s="16">
        <v>106</v>
      </c>
      <c r="N33" s="16">
        <v>106</v>
      </c>
      <c r="O33" s="75">
        <v>0</v>
      </c>
      <c r="P33" s="75">
        <v>0</v>
      </c>
      <c r="Q33" s="16">
        <v>19000</v>
      </c>
      <c r="T33">
        <f t="shared" si="0"/>
        <v>1</v>
      </c>
    </row>
    <row r="34" spans="4:20" customFormat="1" hidden="1" x14ac:dyDescent="0.2">
      <c r="D34" s="15" t="s">
        <v>6</v>
      </c>
      <c r="E34" s="15" t="s">
        <v>24</v>
      </c>
      <c r="F34" s="16">
        <v>15</v>
      </c>
      <c r="G34" s="16">
        <v>14</v>
      </c>
      <c r="H34" s="16">
        <v>1</v>
      </c>
      <c r="I34" s="16">
        <v>1</v>
      </c>
      <c r="J34" s="16">
        <v>3</v>
      </c>
      <c r="K34" s="16">
        <v>8</v>
      </c>
      <c r="L34" s="16">
        <v>2</v>
      </c>
      <c r="M34" s="16">
        <v>1</v>
      </c>
      <c r="N34" s="16">
        <v>1</v>
      </c>
      <c r="O34" s="75">
        <v>0</v>
      </c>
      <c r="P34" s="75">
        <v>0</v>
      </c>
      <c r="Q34" s="16">
        <v>2000</v>
      </c>
    </row>
    <row r="35" spans="4:20" customFormat="1" ht="10.15" hidden="1" customHeight="1" x14ac:dyDescent="0.2">
      <c r="D35" s="15" t="s">
        <v>6</v>
      </c>
      <c r="E35" s="15" t="s">
        <v>25</v>
      </c>
      <c r="F35" s="16">
        <v>21</v>
      </c>
      <c r="G35" s="16">
        <v>23</v>
      </c>
      <c r="H35" s="16">
        <v>1</v>
      </c>
      <c r="I35" s="16">
        <v>1</v>
      </c>
      <c r="J35" s="16">
        <v>3</v>
      </c>
      <c r="K35" s="16">
        <v>19</v>
      </c>
      <c r="L35" s="75">
        <v>0</v>
      </c>
      <c r="M35" s="75">
        <v>0</v>
      </c>
      <c r="N35" s="75">
        <v>0</v>
      </c>
      <c r="O35" s="75">
        <v>0</v>
      </c>
      <c r="P35" s="75">
        <v>0</v>
      </c>
      <c r="Q35" s="75">
        <v>0</v>
      </c>
      <c r="T35">
        <f>IF(ROUND(R35,1)=ROUND(S35,1),1,IF(ROUND(R35,1)&gt;ROUND(T32,1),2,IF(ROUND(R35,1)&lt;ROUND(S35,1),3,0)))</f>
        <v>1</v>
      </c>
    </row>
    <row r="36" spans="4:20" customFormat="1" hidden="1" x14ac:dyDescent="0.2">
      <c r="D36" s="15" t="s">
        <v>6</v>
      </c>
      <c r="E36" s="15" t="s">
        <v>26</v>
      </c>
      <c r="F36" s="16">
        <v>146</v>
      </c>
      <c r="G36" s="16">
        <v>138</v>
      </c>
      <c r="H36" s="16">
        <v>3</v>
      </c>
      <c r="I36" s="16">
        <v>3</v>
      </c>
      <c r="J36" s="16">
        <v>23</v>
      </c>
      <c r="K36" s="16">
        <v>93</v>
      </c>
      <c r="L36" s="16">
        <v>19</v>
      </c>
      <c r="M36" s="16">
        <v>27</v>
      </c>
      <c r="N36" s="16">
        <v>27</v>
      </c>
      <c r="O36" s="75">
        <v>0</v>
      </c>
      <c r="P36" s="75">
        <v>0</v>
      </c>
      <c r="Q36" s="16">
        <v>12000</v>
      </c>
      <c r="T36">
        <f>IF(ROUND(R36,1)=ROUND(S36,1),1,IF(ROUND(R36,1)&gt;ROUND(T33,1),2,IF(ROUND(R36,1)&lt;ROUND(S36,1),3,0)))</f>
        <v>1</v>
      </c>
    </row>
    <row r="37" spans="4:20" customFormat="1" hidden="1" x14ac:dyDescent="0.2">
      <c r="D37" s="15" t="s">
        <v>84</v>
      </c>
      <c r="E37" s="15" t="s">
        <v>21</v>
      </c>
      <c r="F37" s="16">
        <v>310</v>
      </c>
      <c r="G37" s="16">
        <v>299</v>
      </c>
      <c r="H37" s="16">
        <v>24</v>
      </c>
      <c r="I37" s="16">
        <v>24</v>
      </c>
      <c r="J37" s="16">
        <v>74</v>
      </c>
      <c r="K37" s="16">
        <v>176</v>
      </c>
      <c r="L37" s="16">
        <v>25</v>
      </c>
      <c r="M37" s="16">
        <v>27</v>
      </c>
      <c r="N37" s="16">
        <v>27</v>
      </c>
      <c r="O37" s="75">
        <v>0</v>
      </c>
      <c r="P37" s="75">
        <v>0</v>
      </c>
      <c r="Q37" s="16">
        <v>108000</v>
      </c>
      <c r="T37">
        <f t="shared" si="0"/>
        <v>1</v>
      </c>
    </row>
    <row r="38" spans="4:20" customFormat="1" ht="10.15" hidden="1" customHeight="1" x14ac:dyDescent="0.2">
      <c r="D38" s="15" t="s">
        <v>6</v>
      </c>
      <c r="E38" s="15" t="s">
        <v>22</v>
      </c>
      <c r="F38" s="16">
        <v>50</v>
      </c>
      <c r="G38" s="16">
        <v>49</v>
      </c>
      <c r="H38" s="16">
        <v>11</v>
      </c>
      <c r="I38" s="16">
        <v>11</v>
      </c>
      <c r="J38" s="16">
        <v>20</v>
      </c>
      <c r="K38" s="75">
        <v>0</v>
      </c>
      <c r="L38" s="16">
        <v>18</v>
      </c>
      <c r="M38" s="16">
        <v>5</v>
      </c>
      <c r="N38" s="16">
        <v>5</v>
      </c>
      <c r="O38" s="75">
        <v>0</v>
      </c>
      <c r="P38" s="75">
        <v>0</v>
      </c>
      <c r="Q38" s="16">
        <v>36000</v>
      </c>
      <c r="T38">
        <f t="shared" si="0"/>
        <v>1</v>
      </c>
    </row>
    <row r="39" spans="4:20" customFormat="1" hidden="1" x14ac:dyDescent="0.2">
      <c r="D39" s="15" t="s">
        <v>6</v>
      </c>
      <c r="E39" s="15" t="s">
        <v>23</v>
      </c>
      <c r="F39" s="16">
        <v>229</v>
      </c>
      <c r="G39" s="16">
        <v>223</v>
      </c>
      <c r="H39" s="16">
        <v>6</v>
      </c>
      <c r="I39" s="16">
        <v>6</v>
      </c>
      <c r="J39" s="16">
        <v>45</v>
      </c>
      <c r="K39" s="16">
        <v>167</v>
      </c>
      <c r="L39" s="16">
        <v>5</v>
      </c>
      <c r="M39" s="16">
        <v>16</v>
      </c>
      <c r="N39" s="16">
        <v>16</v>
      </c>
      <c r="O39" s="75">
        <v>0</v>
      </c>
      <c r="P39" s="75">
        <v>0</v>
      </c>
      <c r="Q39" s="16">
        <v>44000</v>
      </c>
    </row>
    <row r="40" spans="4:20" customFormat="1" ht="10.15" hidden="1" customHeight="1" x14ac:dyDescent="0.2">
      <c r="D40" s="15" t="s">
        <v>6</v>
      </c>
      <c r="E40" s="15" t="s">
        <v>24</v>
      </c>
      <c r="F40" s="16">
        <v>11</v>
      </c>
      <c r="G40" s="16">
        <v>9</v>
      </c>
      <c r="H40" s="75">
        <v>0</v>
      </c>
      <c r="I40" s="75">
        <v>0</v>
      </c>
      <c r="J40" s="16">
        <v>4</v>
      </c>
      <c r="K40" s="16">
        <v>3</v>
      </c>
      <c r="L40" s="16">
        <v>2</v>
      </c>
      <c r="M40" s="16">
        <v>3</v>
      </c>
      <c r="N40" s="16">
        <v>3</v>
      </c>
      <c r="O40" s="75">
        <v>0</v>
      </c>
      <c r="P40" s="75">
        <v>0</v>
      </c>
      <c r="Q40" s="75">
        <v>0</v>
      </c>
    </row>
    <row r="41" spans="4:20" customFormat="1" hidden="1" x14ac:dyDescent="0.2">
      <c r="D41" s="15" t="s">
        <v>6</v>
      </c>
      <c r="E41" s="15" t="s">
        <v>25</v>
      </c>
      <c r="F41" s="16">
        <v>3</v>
      </c>
      <c r="G41" s="16">
        <v>3</v>
      </c>
      <c r="H41" s="75">
        <v>0</v>
      </c>
      <c r="I41" s="75">
        <v>0</v>
      </c>
      <c r="J41" s="16">
        <v>2</v>
      </c>
      <c r="K41" s="16">
        <v>1</v>
      </c>
      <c r="L41" s="75">
        <v>0</v>
      </c>
      <c r="M41" s="16">
        <v>1</v>
      </c>
      <c r="N41" s="16">
        <v>1</v>
      </c>
      <c r="O41" s="75">
        <v>0</v>
      </c>
      <c r="P41" s="75">
        <v>0</v>
      </c>
      <c r="Q41" s="75">
        <v>0</v>
      </c>
    </row>
    <row r="42" spans="4:20" customFormat="1" hidden="1" x14ac:dyDescent="0.2">
      <c r="D42" s="15" t="s">
        <v>6</v>
      </c>
      <c r="E42" s="15" t="s">
        <v>26</v>
      </c>
      <c r="F42" s="16">
        <v>17</v>
      </c>
      <c r="G42" s="16">
        <v>15</v>
      </c>
      <c r="H42" s="16">
        <v>7</v>
      </c>
      <c r="I42" s="16">
        <v>7</v>
      </c>
      <c r="J42" s="16">
        <v>3</v>
      </c>
      <c r="K42" s="16">
        <v>5</v>
      </c>
      <c r="L42" s="75">
        <v>0</v>
      </c>
      <c r="M42" s="16">
        <v>2</v>
      </c>
      <c r="N42" s="16">
        <v>2</v>
      </c>
      <c r="O42" s="75">
        <v>0</v>
      </c>
      <c r="P42" s="75">
        <v>0</v>
      </c>
      <c r="Q42" s="16">
        <v>28000</v>
      </c>
    </row>
    <row r="43" spans="4:20" customFormat="1" hidden="1" x14ac:dyDescent="0.2">
      <c r="D43" s="15" t="s">
        <v>76</v>
      </c>
      <c r="E43" s="15" t="s">
        <v>21</v>
      </c>
      <c r="F43" s="16">
        <v>269</v>
      </c>
      <c r="G43" s="16">
        <v>257</v>
      </c>
      <c r="H43" s="16">
        <v>17</v>
      </c>
      <c r="I43" s="16">
        <v>16</v>
      </c>
      <c r="J43" s="16">
        <v>65</v>
      </c>
      <c r="K43" s="16">
        <v>157</v>
      </c>
      <c r="L43" s="16">
        <v>18</v>
      </c>
      <c r="M43" s="16">
        <v>30</v>
      </c>
      <c r="N43" s="16">
        <v>30</v>
      </c>
      <c r="O43" s="75">
        <v>0</v>
      </c>
      <c r="P43" s="75">
        <v>0</v>
      </c>
      <c r="Q43" s="16">
        <v>54000</v>
      </c>
    </row>
    <row r="44" spans="4:20" customFormat="1" hidden="1" x14ac:dyDescent="0.2">
      <c r="D44" s="15" t="s">
        <v>6</v>
      </c>
      <c r="E44" s="15" t="s">
        <v>22</v>
      </c>
      <c r="F44" s="16">
        <v>29</v>
      </c>
      <c r="G44" s="16">
        <v>30</v>
      </c>
      <c r="H44" s="16">
        <v>3</v>
      </c>
      <c r="I44" s="16">
        <v>3</v>
      </c>
      <c r="J44" s="16">
        <v>13</v>
      </c>
      <c r="K44" s="16">
        <v>5</v>
      </c>
      <c r="L44" s="16">
        <v>9</v>
      </c>
      <c r="M44" s="16">
        <v>4</v>
      </c>
      <c r="N44" s="16">
        <v>4</v>
      </c>
      <c r="O44" s="75">
        <v>0</v>
      </c>
      <c r="P44" s="75">
        <v>0</v>
      </c>
      <c r="Q44" s="16">
        <v>18000</v>
      </c>
    </row>
    <row r="45" spans="4:20" customFormat="1" hidden="1" x14ac:dyDescent="0.2">
      <c r="D45" s="15" t="s">
        <v>6</v>
      </c>
      <c r="E45" s="15" t="s">
        <v>23</v>
      </c>
      <c r="F45" s="16">
        <v>226</v>
      </c>
      <c r="G45" s="16">
        <v>215</v>
      </c>
      <c r="H45" s="16">
        <v>10</v>
      </c>
      <c r="I45" s="16">
        <v>9</v>
      </c>
      <c r="J45" s="16">
        <v>47</v>
      </c>
      <c r="K45" s="16">
        <v>149</v>
      </c>
      <c r="L45" s="16">
        <v>9</v>
      </c>
      <c r="M45" s="16">
        <v>23</v>
      </c>
      <c r="N45" s="16">
        <v>23</v>
      </c>
      <c r="O45" s="75">
        <v>0</v>
      </c>
      <c r="P45" s="75">
        <v>0</v>
      </c>
      <c r="Q45" s="16">
        <v>27000</v>
      </c>
    </row>
    <row r="46" spans="4:20" customFormat="1" hidden="1" x14ac:dyDescent="0.2">
      <c r="D46" s="15" t="s">
        <v>6</v>
      </c>
      <c r="E46" s="15" t="s">
        <v>24</v>
      </c>
      <c r="F46" s="16">
        <v>8</v>
      </c>
      <c r="G46" s="16">
        <v>6</v>
      </c>
      <c r="H46" s="16">
        <v>2</v>
      </c>
      <c r="I46" s="16">
        <v>2</v>
      </c>
      <c r="J46" s="16">
        <v>3</v>
      </c>
      <c r="K46" s="16">
        <v>1</v>
      </c>
      <c r="L46" s="75">
        <v>0</v>
      </c>
      <c r="M46" s="16">
        <v>2</v>
      </c>
      <c r="N46" s="16">
        <v>2</v>
      </c>
      <c r="O46" s="75">
        <v>0</v>
      </c>
      <c r="P46" s="75">
        <v>0</v>
      </c>
      <c r="Q46" s="16">
        <v>4000</v>
      </c>
    </row>
    <row r="47" spans="4:20" customFormat="1" hidden="1" x14ac:dyDescent="0.2">
      <c r="D47" s="15" t="s">
        <v>6</v>
      </c>
      <c r="E47" s="15" t="s">
        <v>25</v>
      </c>
      <c r="F47" s="16">
        <v>1</v>
      </c>
      <c r="G47" s="16">
        <v>1</v>
      </c>
      <c r="H47" s="75">
        <v>0</v>
      </c>
      <c r="I47" s="75">
        <v>0</v>
      </c>
      <c r="J47" s="75">
        <v>0</v>
      </c>
      <c r="K47" s="16">
        <v>1</v>
      </c>
      <c r="L47" s="75">
        <v>0</v>
      </c>
      <c r="M47" s="16">
        <v>1</v>
      </c>
      <c r="N47" s="16">
        <v>1</v>
      </c>
      <c r="O47" s="75">
        <v>0</v>
      </c>
      <c r="P47" s="75">
        <v>0</v>
      </c>
      <c r="Q47" s="75">
        <v>0</v>
      </c>
    </row>
    <row r="48" spans="4:20" customFormat="1" hidden="1" x14ac:dyDescent="0.2">
      <c r="D48" s="15" t="s">
        <v>6</v>
      </c>
      <c r="E48" s="15" t="s">
        <v>26</v>
      </c>
      <c r="F48" s="16">
        <v>5</v>
      </c>
      <c r="G48" s="16">
        <v>5</v>
      </c>
      <c r="H48" s="16">
        <v>2</v>
      </c>
      <c r="I48" s="16">
        <v>2</v>
      </c>
      <c r="J48" s="16">
        <v>2</v>
      </c>
      <c r="K48" s="16">
        <v>1</v>
      </c>
      <c r="L48" s="75">
        <v>0</v>
      </c>
      <c r="M48" s="75">
        <v>0</v>
      </c>
      <c r="N48" s="75">
        <v>0</v>
      </c>
      <c r="O48" s="75">
        <v>0</v>
      </c>
      <c r="P48" s="75">
        <v>0</v>
      </c>
      <c r="Q48" s="16">
        <v>5000</v>
      </c>
    </row>
    <row r="49" spans="4:17" customFormat="1" hidden="1" x14ac:dyDescent="0.2">
      <c r="D49" s="15" t="s">
        <v>77</v>
      </c>
      <c r="E49" s="15" t="s">
        <v>21</v>
      </c>
      <c r="F49" s="16">
        <v>138</v>
      </c>
      <c r="G49" s="16">
        <v>142</v>
      </c>
      <c r="H49" s="16">
        <v>13</v>
      </c>
      <c r="I49" s="16">
        <v>12</v>
      </c>
      <c r="J49" s="16">
        <v>39</v>
      </c>
      <c r="K49" s="16">
        <v>77</v>
      </c>
      <c r="L49" s="16">
        <v>13</v>
      </c>
      <c r="M49" s="16">
        <v>2</v>
      </c>
      <c r="N49" s="16">
        <v>2</v>
      </c>
      <c r="O49" s="75">
        <v>0</v>
      </c>
      <c r="P49" s="75">
        <v>0</v>
      </c>
      <c r="Q49" s="16">
        <v>36000</v>
      </c>
    </row>
    <row r="50" spans="4:17" customFormat="1" hidden="1" x14ac:dyDescent="0.2">
      <c r="D50" s="15" t="s">
        <v>6</v>
      </c>
      <c r="E50" s="15" t="s">
        <v>22</v>
      </c>
      <c r="F50" s="16">
        <v>32</v>
      </c>
      <c r="G50" s="16">
        <v>33</v>
      </c>
      <c r="H50" s="16">
        <v>1</v>
      </c>
      <c r="I50" s="16">
        <v>1</v>
      </c>
      <c r="J50" s="16">
        <v>13</v>
      </c>
      <c r="K50" s="16">
        <v>7</v>
      </c>
      <c r="L50" s="16">
        <v>12</v>
      </c>
      <c r="M50" s="16">
        <v>2</v>
      </c>
      <c r="N50" s="16">
        <v>2</v>
      </c>
      <c r="O50" s="75">
        <v>0</v>
      </c>
      <c r="P50" s="75">
        <v>0</v>
      </c>
      <c r="Q50" s="16">
        <v>5000</v>
      </c>
    </row>
    <row r="51" spans="4:17" customFormat="1" hidden="1" x14ac:dyDescent="0.2">
      <c r="D51" s="15" t="s">
        <v>6</v>
      </c>
      <c r="E51" s="15" t="s">
        <v>23</v>
      </c>
      <c r="F51" s="16">
        <v>76</v>
      </c>
      <c r="G51" s="16">
        <v>77</v>
      </c>
      <c r="H51" s="16">
        <v>2</v>
      </c>
      <c r="I51" s="16">
        <v>2</v>
      </c>
      <c r="J51" s="16">
        <v>18</v>
      </c>
      <c r="K51" s="16">
        <v>56</v>
      </c>
      <c r="L51" s="16">
        <v>1</v>
      </c>
      <c r="M51" s="75">
        <v>0</v>
      </c>
      <c r="N51" s="75">
        <v>0</v>
      </c>
      <c r="O51" s="75">
        <v>0</v>
      </c>
      <c r="P51" s="75">
        <v>0</v>
      </c>
      <c r="Q51" s="16">
        <v>4000</v>
      </c>
    </row>
    <row r="52" spans="4:17" customFormat="1" hidden="1" x14ac:dyDescent="0.2">
      <c r="D52" s="15" t="s">
        <v>6</v>
      </c>
      <c r="E52" s="15" t="s">
        <v>24</v>
      </c>
      <c r="F52" s="16">
        <v>23</v>
      </c>
      <c r="G52" s="16">
        <v>25</v>
      </c>
      <c r="H52" s="16">
        <v>7</v>
      </c>
      <c r="I52" s="16">
        <v>7</v>
      </c>
      <c r="J52" s="16">
        <v>6</v>
      </c>
      <c r="K52" s="16">
        <v>12</v>
      </c>
      <c r="L52" s="75">
        <v>0</v>
      </c>
      <c r="M52" s="75">
        <v>0</v>
      </c>
      <c r="N52" s="75">
        <v>0</v>
      </c>
      <c r="O52" s="75">
        <v>0</v>
      </c>
      <c r="P52" s="75">
        <v>0</v>
      </c>
      <c r="Q52" s="16">
        <v>22000</v>
      </c>
    </row>
    <row r="53" spans="4:17" customFormat="1" ht="10.15" hidden="1" customHeight="1" x14ac:dyDescent="0.2">
      <c r="D53" s="15" t="s">
        <v>6</v>
      </c>
      <c r="E53" s="15" t="s">
        <v>25</v>
      </c>
      <c r="F53" s="16">
        <v>4</v>
      </c>
      <c r="G53" s="16">
        <v>4</v>
      </c>
      <c r="H53" s="16">
        <v>2</v>
      </c>
      <c r="I53" s="16">
        <v>2</v>
      </c>
      <c r="J53" s="75">
        <v>0</v>
      </c>
      <c r="K53" s="16">
        <v>2</v>
      </c>
      <c r="L53" s="75">
        <v>0</v>
      </c>
      <c r="M53" s="75">
        <v>0</v>
      </c>
      <c r="N53" s="75">
        <v>0</v>
      </c>
      <c r="O53" s="75">
        <v>0</v>
      </c>
      <c r="P53" s="75">
        <v>0</v>
      </c>
      <c r="Q53" s="16">
        <v>5000</v>
      </c>
    </row>
    <row r="54" spans="4:17" customFormat="1" hidden="1" x14ac:dyDescent="0.2">
      <c r="D54" s="15" t="s">
        <v>6</v>
      </c>
      <c r="E54" s="15" t="s">
        <v>26</v>
      </c>
      <c r="F54" s="16">
        <v>3</v>
      </c>
      <c r="G54" s="16">
        <v>3</v>
      </c>
      <c r="H54" s="16">
        <v>1</v>
      </c>
      <c r="I54" s="75">
        <v>0</v>
      </c>
      <c r="J54" s="16">
        <v>2</v>
      </c>
      <c r="K54" s="75">
        <v>0</v>
      </c>
      <c r="L54" s="75">
        <v>0</v>
      </c>
      <c r="M54" s="75">
        <v>0</v>
      </c>
      <c r="N54" s="75">
        <v>0</v>
      </c>
      <c r="O54" s="75">
        <v>0</v>
      </c>
      <c r="P54" s="75">
        <v>0</v>
      </c>
      <c r="Q54" s="75">
        <v>0</v>
      </c>
    </row>
    <row r="55" spans="4:17" customFormat="1" hidden="1" x14ac:dyDescent="0.2">
      <c r="D55" s="15" t="s">
        <v>85</v>
      </c>
      <c r="E55" s="15" t="s">
        <v>21</v>
      </c>
      <c r="F55" s="16">
        <v>97</v>
      </c>
      <c r="G55" s="16">
        <v>94</v>
      </c>
      <c r="H55" s="16">
        <v>7</v>
      </c>
      <c r="I55" s="16">
        <v>7</v>
      </c>
      <c r="J55" s="16">
        <v>42</v>
      </c>
      <c r="K55" s="16">
        <v>33</v>
      </c>
      <c r="L55" s="16">
        <v>12</v>
      </c>
      <c r="M55" s="16">
        <v>13</v>
      </c>
      <c r="N55" s="16">
        <v>13</v>
      </c>
      <c r="O55" s="75">
        <v>0</v>
      </c>
      <c r="P55" s="75">
        <v>0</v>
      </c>
      <c r="Q55" s="16">
        <v>27000</v>
      </c>
    </row>
    <row r="56" spans="4:17" customFormat="1" ht="10.15" hidden="1" customHeight="1" x14ac:dyDescent="0.2">
      <c r="D56" s="15" t="s">
        <v>6</v>
      </c>
      <c r="E56" s="15" t="s">
        <v>22</v>
      </c>
      <c r="F56" s="16">
        <v>18</v>
      </c>
      <c r="G56" s="16">
        <v>20</v>
      </c>
      <c r="H56" s="16">
        <v>1</v>
      </c>
      <c r="I56" s="16">
        <v>1</v>
      </c>
      <c r="J56" s="16">
        <v>11</v>
      </c>
      <c r="K56" s="16">
        <v>3</v>
      </c>
      <c r="L56" s="16">
        <v>5</v>
      </c>
      <c r="M56" s="16">
        <v>1</v>
      </c>
      <c r="N56" s="16">
        <v>1</v>
      </c>
      <c r="O56" s="75">
        <v>0</v>
      </c>
      <c r="P56" s="75">
        <v>0</v>
      </c>
      <c r="Q56" s="16">
        <v>2000</v>
      </c>
    </row>
    <row r="57" spans="4:17" customFormat="1" hidden="1" x14ac:dyDescent="0.2">
      <c r="D57" s="15" t="s">
        <v>6</v>
      </c>
      <c r="E57" s="15" t="s">
        <v>23</v>
      </c>
      <c r="F57" s="16">
        <v>65</v>
      </c>
      <c r="G57" s="16">
        <v>58</v>
      </c>
      <c r="H57" s="16">
        <v>4</v>
      </c>
      <c r="I57" s="16">
        <v>4</v>
      </c>
      <c r="J57" s="16">
        <v>24</v>
      </c>
      <c r="K57" s="16">
        <v>24</v>
      </c>
      <c r="L57" s="16">
        <v>6</v>
      </c>
      <c r="M57" s="16">
        <v>11</v>
      </c>
      <c r="N57" s="16">
        <v>11</v>
      </c>
      <c r="O57" s="75">
        <v>0</v>
      </c>
      <c r="P57" s="75">
        <v>0</v>
      </c>
      <c r="Q57" s="16">
        <v>21000</v>
      </c>
    </row>
    <row r="58" spans="4:17" customFormat="1" hidden="1" x14ac:dyDescent="0.2">
      <c r="D58" s="15" t="s">
        <v>6</v>
      </c>
      <c r="E58" s="15" t="s">
        <v>24</v>
      </c>
      <c r="F58" s="16">
        <v>6</v>
      </c>
      <c r="G58" s="16">
        <v>7</v>
      </c>
      <c r="H58" s="16">
        <v>1</v>
      </c>
      <c r="I58" s="16">
        <v>1</v>
      </c>
      <c r="J58" s="16">
        <v>4</v>
      </c>
      <c r="K58" s="16">
        <v>1</v>
      </c>
      <c r="L58" s="16">
        <v>1</v>
      </c>
      <c r="M58" s="75">
        <v>0</v>
      </c>
      <c r="N58" s="75">
        <v>0</v>
      </c>
      <c r="O58" s="75">
        <v>0</v>
      </c>
      <c r="P58" s="75">
        <v>0</v>
      </c>
      <c r="Q58" s="16">
        <v>2000</v>
      </c>
    </row>
    <row r="59" spans="4:17" customFormat="1" hidden="1" x14ac:dyDescent="0.2">
      <c r="D59" s="15" t="s">
        <v>6</v>
      </c>
      <c r="E59" s="15" t="s">
        <v>25</v>
      </c>
      <c r="F59" s="75">
        <v>0</v>
      </c>
      <c r="G59" s="75">
        <v>0</v>
      </c>
      <c r="H59" s="75">
        <v>0</v>
      </c>
      <c r="I59" s="75">
        <v>0</v>
      </c>
      <c r="J59" s="75">
        <v>0</v>
      </c>
      <c r="K59" s="75">
        <v>0</v>
      </c>
      <c r="L59" s="75">
        <v>0</v>
      </c>
      <c r="M59" s="75">
        <v>0</v>
      </c>
      <c r="N59" s="75">
        <v>0</v>
      </c>
      <c r="O59" s="75">
        <v>0</v>
      </c>
      <c r="P59" s="75">
        <v>0</v>
      </c>
      <c r="Q59" s="75">
        <v>0</v>
      </c>
    </row>
    <row r="60" spans="4:17" customFormat="1" hidden="1" x14ac:dyDescent="0.2">
      <c r="D60" s="15" t="s">
        <v>6</v>
      </c>
      <c r="E60" s="15" t="s">
        <v>26</v>
      </c>
      <c r="F60" s="16">
        <v>8</v>
      </c>
      <c r="G60" s="16">
        <v>9</v>
      </c>
      <c r="H60" s="16">
        <v>1</v>
      </c>
      <c r="I60" s="16">
        <v>1</v>
      </c>
      <c r="J60" s="16">
        <v>3</v>
      </c>
      <c r="K60" s="16">
        <v>5</v>
      </c>
      <c r="L60" s="75">
        <v>0</v>
      </c>
      <c r="M60" s="16">
        <v>1</v>
      </c>
      <c r="N60" s="16">
        <v>1</v>
      </c>
      <c r="O60" s="75">
        <v>0</v>
      </c>
      <c r="P60" s="75">
        <v>0</v>
      </c>
      <c r="Q60" s="16">
        <v>2000</v>
      </c>
    </row>
    <row r="61" spans="4:17" customFormat="1" hidden="1" x14ac:dyDescent="0.2">
      <c r="D61" s="15" t="s">
        <v>78</v>
      </c>
      <c r="E61" s="15" t="s">
        <v>21</v>
      </c>
      <c r="F61" s="16">
        <v>96</v>
      </c>
      <c r="G61" s="16">
        <v>104</v>
      </c>
      <c r="H61" s="16">
        <v>21</v>
      </c>
      <c r="I61" s="16">
        <v>19</v>
      </c>
      <c r="J61" s="16">
        <v>45</v>
      </c>
      <c r="K61" s="16">
        <v>25</v>
      </c>
      <c r="L61" s="16">
        <v>13</v>
      </c>
      <c r="M61" s="16">
        <v>7</v>
      </c>
      <c r="N61" s="16">
        <v>7</v>
      </c>
      <c r="O61" s="75">
        <v>0</v>
      </c>
      <c r="P61" s="75">
        <v>0</v>
      </c>
      <c r="Q61" s="16">
        <v>60000</v>
      </c>
    </row>
    <row r="62" spans="4:17" customFormat="1" hidden="1" x14ac:dyDescent="0.2">
      <c r="D62" s="15" t="s">
        <v>6</v>
      </c>
      <c r="E62" s="15" t="s">
        <v>22</v>
      </c>
      <c r="F62" s="16">
        <v>28</v>
      </c>
      <c r="G62" s="16">
        <v>31</v>
      </c>
      <c r="H62" s="16">
        <v>9</v>
      </c>
      <c r="I62" s="16">
        <v>8</v>
      </c>
      <c r="J62" s="16">
        <v>7</v>
      </c>
      <c r="K62" s="16">
        <v>3</v>
      </c>
      <c r="L62" s="16">
        <v>12</v>
      </c>
      <c r="M62" s="16">
        <v>5</v>
      </c>
      <c r="N62" s="16">
        <v>5</v>
      </c>
      <c r="O62" s="75">
        <v>0</v>
      </c>
      <c r="P62" s="75">
        <v>0</v>
      </c>
      <c r="Q62" s="16">
        <v>26000</v>
      </c>
    </row>
    <row r="63" spans="4:17" customFormat="1" hidden="1" x14ac:dyDescent="0.2">
      <c r="D63" s="15" t="s">
        <v>6</v>
      </c>
      <c r="E63" s="15" t="s">
        <v>23</v>
      </c>
      <c r="F63" s="16">
        <v>62</v>
      </c>
      <c r="G63" s="16">
        <v>67</v>
      </c>
      <c r="H63" s="16">
        <v>10</v>
      </c>
      <c r="I63" s="16">
        <v>9</v>
      </c>
      <c r="J63" s="16">
        <v>35</v>
      </c>
      <c r="K63" s="16">
        <v>21</v>
      </c>
      <c r="L63" s="16">
        <v>1</v>
      </c>
      <c r="M63" s="16">
        <v>1</v>
      </c>
      <c r="N63" s="16">
        <v>1</v>
      </c>
      <c r="O63" s="75">
        <v>0</v>
      </c>
      <c r="P63" s="75">
        <v>0</v>
      </c>
      <c r="Q63" s="16">
        <v>30000</v>
      </c>
    </row>
    <row r="64" spans="4:17" customFormat="1" hidden="1" x14ac:dyDescent="0.2">
      <c r="D64" s="15" t="s">
        <v>6</v>
      </c>
      <c r="E64" s="15" t="s">
        <v>24</v>
      </c>
      <c r="F64" s="16">
        <v>5</v>
      </c>
      <c r="G64" s="16">
        <v>5</v>
      </c>
      <c r="H64" s="16">
        <v>2</v>
      </c>
      <c r="I64" s="16">
        <v>2</v>
      </c>
      <c r="J64" s="16">
        <v>3</v>
      </c>
      <c r="K64" s="75">
        <v>0</v>
      </c>
      <c r="L64" s="75">
        <v>0</v>
      </c>
      <c r="M64" s="16">
        <v>1</v>
      </c>
      <c r="N64" s="16">
        <v>1</v>
      </c>
      <c r="O64" s="75">
        <v>0</v>
      </c>
      <c r="P64" s="75">
        <v>0</v>
      </c>
      <c r="Q64" s="16">
        <v>4000</v>
      </c>
    </row>
    <row r="65" spans="4:17" customFormat="1" hidden="1" x14ac:dyDescent="0.2">
      <c r="D65" s="15" t="s">
        <v>6</v>
      </c>
      <c r="E65" s="15" t="s">
        <v>25</v>
      </c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</row>
    <row r="66" spans="4:17" customFormat="1" hidden="1" x14ac:dyDescent="0.2">
      <c r="D66" s="15" t="s">
        <v>6</v>
      </c>
      <c r="E66" s="15" t="s">
        <v>26</v>
      </c>
      <c r="F66" s="16">
        <v>1</v>
      </c>
      <c r="G66" s="16">
        <v>1</v>
      </c>
      <c r="H66" s="75">
        <v>0</v>
      </c>
      <c r="I66" s="75">
        <v>0</v>
      </c>
      <c r="J66" s="75">
        <v>0</v>
      </c>
      <c r="K66" s="16">
        <v>1</v>
      </c>
      <c r="L66" s="75">
        <v>0</v>
      </c>
      <c r="M66" s="75">
        <v>0</v>
      </c>
      <c r="N66" s="75">
        <v>0</v>
      </c>
      <c r="O66" s="75">
        <v>0</v>
      </c>
      <c r="P66" s="75">
        <v>0</v>
      </c>
      <c r="Q66" s="75">
        <v>0</v>
      </c>
    </row>
    <row r="67" spans="4:17" customFormat="1" hidden="1" x14ac:dyDescent="0.2">
      <c r="D67" s="15" t="s">
        <v>79</v>
      </c>
      <c r="E67" s="15" t="s">
        <v>21</v>
      </c>
      <c r="F67" s="16">
        <v>103</v>
      </c>
      <c r="G67" s="16">
        <v>106</v>
      </c>
      <c r="H67" s="16">
        <v>1</v>
      </c>
      <c r="I67" s="16">
        <v>1</v>
      </c>
      <c r="J67" s="16">
        <v>29</v>
      </c>
      <c r="K67" s="16">
        <v>73</v>
      </c>
      <c r="L67" s="16">
        <v>4</v>
      </c>
      <c r="M67" s="16">
        <v>8</v>
      </c>
      <c r="N67" s="16">
        <v>8</v>
      </c>
      <c r="O67" s="75">
        <v>0</v>
      </c>
      <c r="P67" s="75">
        <v>0</v>
      </c>
      <c r="Q67" s="16">
        <v>10000</v>
      </c>
    </row>
    <row r="68" spans="4:17" customFormat="1" hidden="1" x14ac:dyDescent="0.2">
      <c r="D68" s="15" t="s">
        <v>6</v>
      </c>
      <c r="E68" s="15" t="s">
        <v>22</v>
      </c>
      <c r="F68" s="16">
        <v>12</v>
      </c>
      <c r="G68" s="16">
        <v>15</v>
      </c>
      <c r="H68" s="16">
        <v>1</v>
      </c>
      <c r="I68" s="16">
        <v>1</v>
      </c>
      <c r="J68" s="16">
        <v>11</v>
      </c>
      <c r="K68" s="16">
        <v>1</v>
      </c>
      <c r="L68" s="16">
        <v>3</v>
      </c>
      <c r="M68" s="16">
        <v>1</v>
      </c>
      <c r="N68" s="16">
        <v>1</v>
      </c>
      <c r="O68" s="75">
        <v>0</v>
      </c>
      <c r="P68" s="75">
        <v>0</v>
      </c>
      <c r="Q68" s="16">
        <v>10000</v>
      </c>
    </row>
    <row r="69" spans="4:17" customFormat="1" hidden="1" x14ac:dyDescent="0.2">
      <c r="D69" s="15" t="s">
        <v>6</v>
      </c>
      <c r="E69" s="15" t="s">
        <v>23</v>
      </c>
      <c r="F69" s="16">
        <v>88</v>
      </c>
      <c r="G69" s="16">
        <v>88</v>
      </c>
      <c r="H69" s="75">
        <v>0</v>
      </c>
      <c r="I69" s="75">
        <v>0</v>
      </c>
      <c r="J69" s="16">
        <v>17</v>
      </c>
      <c r="K69" s="16">
        <v>71</v>
      </c>
      <c r="L69" s="75">
        <v>0</v>
      </c>
      <c r="M69" s="16">
        <v>7</v>
      </c>
      <c r="N69" s="16">
        <v>7</v>
      </c>
      <c r="O69" s="75">
        <v>0</v>
      </c>
      <c r="P69" s="75">
        <v>0</v>
      </c>
      <c r="Q69" s="75">
        <v>0</v>
      </c>
    </row>
    <row r="70" spans="4:17" customFormat="1" hidden="1" x14ac:dyDescent="0.2">
      <c r="D70" s="15" t="s">
        <v>6</v>
      </c>
      <c r="E70" s="15" t="s">
        <v>24</v>
      </c>
      <c r="F70" s="16">
        <v>2</v>
      </c>
      <c r="G70" s="16">
        <v>2</v>
      </c>
      <c r="H70" s="75">
        <v>0</v>
      </c>
      <c r="I70" s="75">
        <v>0</v>
      </c>
      <c r="J70" s="16">
        <v>1</v>
      </c>
      <c r="K70" s="16">
        <v>1</v>
      </c>
      <c r="L70" s="75">
        <v>0</v>
      </c>
      <c r="M70" s="75">
        <v>0</v>
      </c>
      <c r="N70" s="75">
        <v>0</v>
      </c>
      <c r="O70" s="75">
        <v>0</v>
      </c>
      <c r="P70" s="75">
        <v>0</v>
      </c>
      <c r="Q70" s="75">
        <v>0</v>
      </c>
    </row>
    <row r="71" spans="4:17" customFormat="1" hidden="1" x14ac:dyDescent="0.2">
      <c r="D71" s="15" t="s">
        <v>6</v>
      </c>
      <c r="E71" s="15" t="s">
        <v>25</v>
      </c>
      <c r="F71" s="16">
        <v>1</v>
      </c>
      <c r="G71" s="16">
        <v>1</v>
      </c>
      <c r="H71" s="75">
        <v>0</v>
      </c>
      <c r="I71" s="75">
        <v>0</v>
      </c>
      <c r="J71" s="75">
        <v>0</v>
      </c>
      <c r="K71" s="75">
        <v>0</v>
      </c>
      <c r="L71" s="16">
        <v>1</v>
      </c>
      <c r="M71" s="75">
        <v>0</v>
      </c>
      <c r="N71" s="75">
        <v>0</v>
      </c>
      <c r="O71" s="75">
        <v>0</v>
      </c>
      <c r="P71" s="75">
        <v>0</v>
      </c>
      <c r="Q71" s="75">
        <v>0</v>
      </c>
    </row>
    <row r="72" spans="4:17" customFormat="1" hidden="1" x14ac:dyDescent="0.2">
      <c r="D72" s="15" t="s">
        <v>6</v>
      </c>
      <c r="E72" s="15" t="s">
        <v>26</v>
      </c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</row>
    <row r="73" spans="4:17" customFormat="1" ht="10.15" hidden="1" customHeight="1" x14ac:dyDescent="0.2">
      <c r="D73" s="15" t="s">
        <v>80</v>
      </c>
      <c r="E73" s="15" t="s">
        <v>21</v>
      </c>
      <c r="F73" s="16">
        <v>140</v>
      </c>
      <c r="G73" s="16">
        <v>147</v>
      </c>
      <c r="H73" s="16">
        <v>13</v>
      </c>
      <c r="I73" s="16">
        <v>13</v>
      </c>
      <c r="J73" s="16">
        <v>55</v>
      </c>
      <c r="K73" s="16">
        <v>67</v>
      </c>
      <c r="L73" s="16">
        <v>12</v>
      </c>
      <c r="M73" s="16">
        <v>12</v>
      </c>
      <c r="N73" s="16">
        <v>11</v>
      </c>
      <c r="O73" s="75">
        <v>0</v>
      </c>
      <c r="P73" s="16">
        <v>1</v>
      </c>
      <c r="Q73" s="16">
        <v>48000</v>
      </c>
    </row>
    <row r="74" spans="4:17" customFormat="1" hidden="1" x14ac:dyDescent="0.2">
      <c r="D74" s="15" t="s">
        <v>6</v>
      </c>
      <c r="E74" s="15" t="s">
        <v>22</v>
      </c>
      <c r="F74" s="16">
        <v>34</v>
      </c>
      <c r="G74" s="16">
        <v>34</v>
      </c>
      <c r="H74" s="16">
        <v>7</v>
      </c>
      <c r="I74" s="16">
        <v>7</v>
      </c>
      <c r="J74" s="16">
        <v>14</v>
      </c>
      <c r="K74" s="16">
        <v>2</v>
      </c>
      <c r="L74" s="16">
        <v>11</v>
      </c>
      <c r="M74" s="16">
        <v>1</v>
      </c>
      <c r="N74" s="16">
        <v>1</v>
      </c>
      <c r="O74" s="75">
        <v>0</v>
      </c>
      <c r="P74" s="75">
        <v>0</v>
      </c>
      <c r="Q74" s="16">
        <v>31000</v>
      </c>
    </row>
    <row r="75" spans="4:17" customFormat="1" hidden="1" x14ac:dyDescent="0.2">
      <c r="D75" s="15" t="s">
        <v>6</v>
      </c>
      <c r="E75" s="15" t="s">
        <v>23</v>
      </c>
      <c r="F75" s="16">
        <v>91</v>
      </c>
      <c r="G75" s="16">
        <v>99</v>
      </c>
      <c r="H75" s="16">
        <v>6</v>
      </c>
      <c r="I75" s="16">
        <v>6</v>
      </c>
      <c r="J75" s="16">
        <v>32</v>
      </c>
      <c r="K75" s="16">
        <v>60</v>
      </c>
      <c r="L75" s="16">
        <v>1</v>
      </c>
      <c r="M75" s="16">
        <v>10</v>
      </c>
      <c r="N75" s="16">
        <v>9</v>
      </c>
      <c r="O75" s="75">
        <v>0</v>
      </c>
      <c r="P75" s="16">
        <v>1</v>
      </c>
      <c r="Q75" s="16">
        <v>17000</v>
      </c>
    </row>
    <row r="76" spans="4:17" customFormat="1" ht="10.15" hidden="1" customHeight="1" x14ac:dyDescent="0.2">
      <c r="D76" s="15" t="s">
        <v>6</v>
      </c>
      <c r="E76" s="15" t="s">
        <v>24</v>
      </c>
      <c r="F76" s="16">
        <v>8</v>
      </c>
      <c r="G76" s="16">
        <v>7</v>
      </c>
      <c r="H76" s="75">
        <v>0</v>
      </c>
      <c r="I76" s="75">
        <v>0</v>
      </c>
      <c r="J76" s="16">
        <v>3</v>
      </c>
      <c r="K76" s="16">
        <v>4</v>
      </c>
      <c r="L76" s="75">
        <v>0</v>
      </c>
      <c r="M76" s="16">
        <v>1</v>
      </c>
      <c r="N76" s="16">
        <v>1</v>
      </c>
      <c r="O76" s="75">
        <v>0</v>
      </c>
      <c r="P76" s="75">
        <v>0</v>
      </c>
      <c r="Q76" s="75">
        <v>0</v>
      </c>
    </row>
    <row r="77" spans="4:17" customFormat="1" hidden="1" x14ac:dyDescent="0.2">
      <c r="D77" s="15" t="s">
        <v>6</v>
      </c>
      <c r="E77" s="15" t="s">
        <v>25</v>
      </c>
      <c r="F77" s="16">
        <v>4</v>
      </c>
      <c r="G77" s="16">
        <v>4</v>
      </c>
      <c r="H77" s="75">
        <v>0</v>
      </c>
      <c r="I77" s="75">
        <v>0</v>
      </c>
      <c r="J77" s="16">
        <v>3</v>
      </c>
      <c r="K77" s="16">
        <v>1</v>
      </c>
      <c r="L77" s="75">
        <v>0</v>
      </c>
      <c r="M77" s="75">
        <v>0</v>
      </c>
      <c r="N77" s="75">
        <v>0</v>
      </c>
      <c r="O77" s="75">
        <v>0</v>
      </c>
      <c r="P77" s="75">
        <v>0</v>
      </c>
      <c r="Q77" s="75">
        <v>0</v>
      </c>
    </row>
    <row r="78" spans="4:17" customFormat="1" hidden="1" x14ac:dyDescent="0.2">
      <c r="D78" s="15" t="s">
        <v>6</v>
      </c>
      <c r="E78" s="15" t="s">
        <v>26</v>
      </c>
      <c r="F78" s="16">
        <v>3</v>
      </c>
      <c r="G78" s="16">
        <v>3</v>
      </c>
      <c r="H78" s="75">
        <v>0</v>
      </c>
      <c r="I78" s="75">
        <v>0</v>
      </c>
      <c r="J78" s="16">
        <v>3</v>
      </c>
      <c r="K78" s="75">
        <v>0</v>
      </c>
      <c r="L78" s="75">
        <v>0</v>
      </c>
      <c r="M78" s="75">
        <v>0</v>
      </c>
      <c r="N78" s="75">
        <v>0</v>
      </c>
      <c r="O78" s="75">
        <v>0</v>
      </c>
      <c r="P78" s="75">
        <v>0</v>
      </c>
      <c r="Q78" s="75">
        <v>0</v>
      </c>
    </row>
    <row r="79" spans="4:17" customFormat="1" hidden="1" x14ac:dyDescent="0.2">
      <c r="D79" s="15" t="s">
        <v>81</v>
      </c>
      <c r="E79" s="15" t="s">
        <v>21</v>
      </c>
      <c r="F79" s="16">
        <v>695</v>
      </c>
      <c r="G79" s="16">
        <v>711</v>
      </c>
      <c r="H79" s="16">
        <v>75</v>
      </c>
      <c r="I79" s="16">
        <v>73</v>
      </c>
      <c r="J79" s="16">
        <v>196</v>
      </c>
      <c r="K79" s="16">
        <v>408</v>
      </c>
      <c r="L79" s="16">
        <v>32</v>
      </c>
      <c r="M79" s="16">
        <v>98</v>
      </c>
      <c r="N79" s="16">
        <v>89</v>
      </c>
      <c r="O79" s="16">
        <v>7</v>
      </c>
      <c r="P79" s="16">
        <v>2</v>
      </c>
      <c r="Q79" s="16">
        <v>241000</v>
      </c>
    </row>
    <row r="80" spans="4:17" customFormat="1" hidden="1" x14ac:dyDescent="0.2">
      <c r="D80" s="15" t="s">
        <v>6</v>
      </c>
      <c r="E80" s="15" t="s">
        <v>22</v>
      </c>
      <c r="F80" s="16">
        <v>81</v>
      </c>
      <c r="G80" s="16">
        <v>80</v>
      </c>
      <c r="H80" s="16">
        <v>22</v>
      </c>
      <c r="I80" s="16">
        <v>22</v>
      </c>
      <c r="J80" s="16">
        <v>32</v>
      </c>
      <c r="K80" s="16">
        <v>8</v>
      </c>
      <c r="L80" s="16">
        <v>18</v>
      </c>
      <c r="M80" s="16">
        <v>5</v>
      </c>
      <c r="N80" s="16">
        <v>5</v>
      </c>
      <c r="O80" s="75">
        <v>0</v>
      </c>
      <c r="P80" s="75">
        <v>0</v>
      </c>
      <c r="Q80" s="16">
        <v>122000</v>
      </c>
    </row>
    <row r="81" spans="4:17" customFormat="1" hidden="1" x14ac:dyDescent="0.2">
      <c r="D81" s="15" t="s">
        <v>6</v>
      </c>
      <c r="E81" s="15" t="s">
        <v>23</v>
      </c>
      <c r="F81" s="16">
        <v>536</v>
      </c>
      <c r="G81" s="16">
        <v>529</v>
      </c>
      <c r="H81" s="16">
        <v>32</v>
      </c>
      <c r="I81" s="16">
        <v>30</v>
      </c>
      <c r="J81" s="16">
        <v>104</v>
      </c>
      <c r="K81" s="16">
        <v>382</v>
      </c>
      <c r="L81" s="16">
        <v>11</v>
      </c>
      <c r="M81" s="16">
        <v>85</v>
      </c>
      <c r="N81" s="16">
        <v>76</v>
      </c>
      <c r="O81" s="16">
        <v>7</v>
      </c>
      <c r="P81" s="16">
        <v>2</v>
      </c>
      <c r="Q81" s="16">
        <v>73000</v>
      </c>
    </row>
    <row r="82" spans="4:17" customFormat="1" hidden="1" x14ac:dyDescent="0.2">
      <c r="D82" s="15" t="s">
        <v>6</v>
      </c>
      <c r="E82" s="15" t="s">
        <v>24</v>
      </c>
      <c r="F82" s="16">
        <v>27</v>
      </c>
      <c r="G82" s="16">
        <v>32</v>
      </c>
      <c r="H82" s="16">
        <v>7</v>
      </c>
      <c r="I82" s="16">
        <v>7</v>
      </c>
      <c r="J82" s="16">
        <v>15</v>
      </c>
      <c r="K82" s="16">
        <v>8</v>
      </c>
      <c r="L82" s="16">
        <v>2</v>
      </c>
      <c r="M82" s="16">
        <v>1</v>
      </c>
      <c r="N82" s="16">
        <v>1</v>
      </c>
      <c r="O82" s="75">
        <v>0</v>
      </c>
      <c r="P82" s="75">
        <v>0</v>
      </c>
      <c r="Q82" s="16">
        <v>15000</v>
      </c>
    </row>
    <row r="83" spans="4:17" customFormat="1" hidden="1" x14ac:dyDescent="0.2">
      <c r="D83" s="15" t="s">
        <v>6</v>
      </c>
      <c r="E83" s="15" t="s">
        <v>25</v>
      </c>
      <c r="F83" s="16">
        <v>14</v>
      </c>
      <c r="G83" s="16">
        <v>11</v>
      </c>
      <c r="H83" s="16">
        <v>6</v>
      </c>
      <c r="I83" s="16">
        <v>6</v>
      </c>
      <c r="J83" s="16">
        <v>2</v>
      </c>
      <c r="K83" s="16">
        <v>3</v>
      </c>
      <c r="L83" s="75">
        <v>0</v>
      </c>
      <c r="M83" s="16">
        <v>3</v>
      </c>
      <c r="N83" s="16">
        <v>3</v>
      </c>
      <c r="O83" s="75">
        <v>0</v>
      </c>
      <c r="P83" s="75">
        <v>0</v>
      </c>
      <c r="Q83" s="16">
        <v>15000</v>
      </c>
    </row>
    <row r="84" spans="4:17" customFormat="1" hidden="1" x14ac:dyDescent="0.2">
      <c r="D84" s="15" t="s">
        <v>6</v>
      </c>
      <c r="E84" s="15" t="s">
        <v>26</v>
      </c>
      <c r="F84" s="16">
        <v>37</v>
      </c>
      <c r="G84" s="16">
        <v>59</v>
      </c>
      <c r="H84" s="16">
        <v>8</v>
      </c>
      <c r="I84" s="16">
        <v>8</v>
      </c>
      <c r="J84" s="16">
        <v>43</v>
      </c>
      <c r="K84" s="16">
        <v>7</v>
      </c>
      <c r="L84" s="16">
        <v>1</v>
      </c>
      <c r="M84" s="16">
        <v>4</v>
      </c>
      <c r="N84" s="16">
        <v>4</v>
      </c>
      <c r="O84" s="75">
        <v>0</v>
      </c>
      <c r="P84" s="75">
        <v>0</v>
      </c>
      <c r="Q84" s="16">
        <v>16000</v>
      </c>
    </row>
    <row r="85" spans="4:17" customFormat="1" hidden="1" x14ac:dyDescent="0.2">
      <c r="D85" s="15" t="s">
        <v>82</v>
      </c>
      <c r="E85" s="15" t="s">
        <v>21</v>
      </c>
      <c r="F85" s="16">
        <v>116</v>
      </c>
      <c r="G85" s="16">
        <v>109</v>
      </c>
      <c r="H85" s="16">
        <v>10</v>
      </c>
      <c r="I85" s="16">
        <v>10</v>
      </c>
      <c r="J85" s="16">
        <v>41</v>
      </c>
      <c r="K85" s="16">
        <v>45</v>
      </c>
      <c r="L85" s="16">
        <v>13</v>
      </c>
      <c r="M85" s="16">
        <v>13</v>
      </c>
      <c r="N85" s="16">
        <v>13</v>
      </c>
      <c r="O85" s="75">
        <v>0</v>
      </c>
      <c r="P85" s="75">
        <v>0</v>
      </c>
      <c r="Q85" s="16">
        <v>26000</v>
      </c>
    </row>
    <row r="86" spans="4:17" customFormat="1" hidden="1" x14ac:dyDescent="0.2">
      <c r="D86" s="15" t="s">
        <v>6</v>
      </c>
      <c r="E86" s="15" t="s">
        <v>22</v>
      </c>
      <c r="F86" s="16">
        <v>30</v>
      </c>
      <c r="G86" s="16">
        <v>29</v>
      </c>
      <c r="H86" s="16">
        <v>2</v>
      </c>
      <c r="I86" s="16">
        <v>2</v>
      </c>
      <c r="J86" s="16">
        <v>18</v>
      </c>
      <c r="K86" s="75">
        <v>0</v>
      </c>
      <c r="L86" s="16">
        <v>9</v>
      </c>
      <c r="M86" s="16">
        <v>1</v>
      </c>
      <c r="N86" s="16">
        <v>1</v>
      </c>
      <c r="O86" s="75">
        <v>0</v>
      </c>
      <c r="P86" s="75">
        <v>0</v>
      </c>
      <c r="Q86" s="16">
        <v>8000</v>
      </c>
    </row>
    <row r="87" spans="4:17" customFormat="1" hidden="1" x14ac:dyDescent="0.2">
      <c r="D87" s="15" t="s">
        <v>6</v>
      </c>
      <c r="E87" s="15" t="s">
        <v>23</v>
      </c>
      <c r="F87" s="16">
        <v>78</v>
      </c>
      <c r="G87" s="16">
        <v>72</v>
      </c>
      <c r="H87" s="16">
        <v>8</v>
      </c>
      <c r="I87" s="16">
        <v>8</v>
      </c>
      <c r="J87" s="16">
        <v>19</v>
      </c>
      <c r="K87" s="16">
        <v>41</v>
      </c>
      <c r="L87" s="16">
        <v>4</v>
      </c>
      <c r="M87" s="16">
        <v>11</v>
      </c>
      <c r="N87" s="16">
        <v>11</v>
      </c>
      <c r="O87" s="75">
        <v>0</v>
      </c>
      <c r="P87" s="75">
        <v>0</v>
      </c>
      <c r="Q87" s="16">
        <v>18000</v>
      </c>
    </row>
    <row r="88" spans="4:17" customFormat="1" hidden="1" x14ac:dyDescent="0.2">
      <c r="D88" s="15" t="s">
        <v>6</v>
      </c>
      <c r="E88" s="15" t="s">
        <v>24</v>
      </c>
      <c r="F88" s="16">
        <v>6</v>
      </c>
      <c r="G88" s="16">
        <v>5</v>
      </c>
      <c r="H88" s="75">
        <v>0</v>
      </c>
      <c r="I88" s="75">
        <v>0</v>
      </c>
      <c r="J88" s="16">
        <v>3</v>
      </c>
      <c r="K88" s="16">
        <v>2</v>
      </c>
      <c r="L88" s="75">
        <v>0</v>
      </c>
      <c r="M88" s="16">
        <v>1</v>
      </c>
      <c r="N88" s="16">
        <v>1</v>
      </c>
      <c r="O88" s="75">
        <v>0</v>
      </c>
      <c r="P88" s="75">
        <v>0</v>
      </c>
      <c r="Q88" s="75">
        <v>0</v>
      </c>
    </row>
    <row r="89" spans="4:17" customFormat="1" hidden="1" x14ac:dyDescent="0.2">
      <c r="D89" s="15" t="s">
        <v>6</v>
      </c>
      <c r="E89" s="15" t="s">
        <v>25</v>
      </c>
      <c r="F89" s="16">
        <v>1</v>
      </c>
      <c r="G89" s="16">
        <v>1</v>
      </c>
      <c r="H89" s="75">
        <v>0</v>
      </c>
      <c r="I89" s="75">
        <v>0</v>
      </c>
      <c r="J89" s="75">
        <v>0</v>
      </c>
      <c r="K89" s="16">
        <v>1</v>
      </c>
      <c r="L89" s="75">
        <v>0</v>
      </c>
      <c r="M89" s="75">
        <v>0</v>
      </c>
      <c r="N89" s="75">
        <v>0</v>
      </c>
      <c r="O89" s="75">
        <v>0</v>
      </c>
      <c r="P89" s="75">
        <v>0</v>
      </c>
      <c r="Q89" s="75">
        <v>0</v>
      </c>
    </row>
    <row r="90" spans="4:17" customFormat="1" hidden="1" x14ac:dyDescent="0.2">
      <c r="D90" s="15" t="s">
        <v>6</v>
      </c>
      <c r="E90" s="15" t="s">
        <v>26</v>
      </c>
      <c r="F90" s="16">
        <v>1</v>
      </c>
      <c r="G90" s="16">
        <v>2</v>
      </c>
      <c r="H90" s="75">
        <v>0</v>
      </c>
      <c r="I90" s="75">
        <v>0</v>
      </c>
      <c r="J90" s="16">
        <v>1</v>
      </c>
      <c r="K90" s="16">
        <v>1</v>
      </c>
      <c r="L90" s="75">
        <v>0</v>
      </c>
      <c r="M90" s="75">
        <v>0</v>
      </c>
      <c r="N90" s="75">
        <v>0</v>
      </c>
      <c r="O90" s="75">
        <v>0</v>
      </c>
      <c r="P90" s="75">
        <v>0</v>
      </c>
      <c r="Q90" s="75">
        <v>0</v>
      </c>
    </row>
    <row r="91" spans="4:17" customFormat="1" ht="10.15" customHeight="1" x14ac:dyDescent="0.2">
      <c r="D91" s="73" t="s">
        <v>83</v>
      </c>
      <c r="E91" s="73" t="s">
        <v>21</v>
      </c>
      <c r="F91" s="74">
        <v>2930</v>
      </c>
      <c r="G91" s="74">
        <v>2892</v>
      </c>
      <c r="H91" s="74">
        <v>203</v>
      </c>
      <c r="I91" s="74">
        <v>196</v>
      </c>
      <c r="J91" s="74">
        <v>728</v>
      </c>
      <c r="K91" s="74">
        <v>1704</v>
      </c>
      <c r="L91" s="74">
        <v>258</v>
      </c>
      <c r="M91" s="74">
        <v>356</v>
      </c>
      <c r="N91" s="74">
        <v>346</v>
      </c>
      <c r="O91" s="74">
        <v>7</v>
      </c>
      <c r="P91" s="74">
        <v>3</v>
      </c>
      <c r="Q91" s="74">
        <v>674000</v>
      </c>
    </row>
    <row r="92" spans="4:17" customFormat="1" x14ac:dyDescent="0.2">
      <c r="D92" s="73" t="s">
        <v>6</v>
      </c>
      <c r="E92" s="73" t="s">
        <v>22</v>
      </c>
      <c r="F92" s="74">
        <v>366</v>
      </c>
      <c r="G92" s="74">
        <v>369</v>
      </c>
      <c r="H92" s="74">
        <v>60</v>
      </c>
      <c r="I92" s="74">
        <v>58</v>
      </c>
      <c r="J92" s="74">
        <v>153</v>
      </c>
      <c r="K92" s="74">
        <v>47</v>
      </c>
      <c r="L92" s="74">
        <v>110</v>
      </c>
      <c r="M92" s="74">
        <v>33</v>
      </c>
      <c r="N92" s="74">
        <v>33</v>
      </c>
      <c r="O92" s="76">
        <v>0</v>
      </c>
      <c r="P92" s="76">
        <v>0</v>
      </c>
      <c r="Q92" s="74">
        <v>263000</v>
      </c>
    </row>
    <row r="93" spans="4:17" customFormat="1" x14ac:dyDescent="0.2">
      <c r="D93" s="73" t="s">
        <v>6</v>
      </c>
      <c r="E93" s="73" t="s">
        <v>23</v>
      </c>
      <c r="F93" s="74">
        <v>2177</v>
      </c>
      <c r="G93" s="74">
        <v>2123</v>
      </c>
      <c r="H93" s="74">
        <v>92</v>
      </c>
      <c r="I93" s="74">
        <v>88</v>
      </c>
      <c r="J93" s="74">
        <v>438</v>
      </c>
      <c r="K93" s="74">
        <v>1473</v>
      </c>
      <c r="L93" s="74">
        <v>120</v>
      </c>
      <c r="M93" s="74">
        <v>273</v>
      </c>
      <c r="N93" s="74">
        <v>263</v>
      </c>
      <c r="O93" s="74">
        <v>7</v>
      </c>
      <c r="P93" s="74">
        <v>3</v>
      </c>
      <c r="Q93" s="74">
        <v>279000</v>
      </c>
    </row>
    <row r="94" spans="4:17" customFormat="1" ht="10.15" customHeight="1" x14ac:dyDescent="0.2">
      <c r="D94" s="73" t="s">
        <v>6</v>
      </c>
      <c r="E94" s="73" t="s">
        <v>24</v>
      </c>
      <c r="F94" s="74">
        <v>117</v>
      </c>
      <c r="G94" s="74">
        <v>117</v>
      </c>
      <c r="H94" s="74">
        <v>20</v>
      </c>
      <c r="I94" s="74">
        <v>20</v>
      </c>
      <c r="J94" s="74">
        <v>47</v>
      </c>
      <c r="K94" s="74">
        <v>43</v>
      </c>
      <c r="L94" s="74">
        <v>7</v>
      </c>
      <c r="M94" s="74">
        <v>11</v>
      </c>
      <c r="N94" s="74">
        <v>11</v>
      </c>
      <c r="O94" s="76">
        <v>0</v>
      </c>
      <c r="P94" s="76">
        <v>0</v>
      </c>
      <c r="Q94" s="74">
        <v>49000</v>
      </c>
    </row>
    <row r="95" spans="4:17" customFormat="1" x14ac:dyDescent="0.2">
      <c r="D95" s="73" t="s">
        <v>6</v>
      </c>
      <c r="E95" s="73" t="s">
        <v>25</v>
      </c>
      <c r="F95" s="74">
        <v>49</v>
      </c>
      <c r="G95" s="74">
        <v>48</v>
      </c>
      <c r="H95" s="74">
        <v>9</v>
      </c>
      <c r="I95" s="74">
        <v>9</v>
      </c>
      <c r="J95" s="74">
        <v>10</v>
      </c>
      <c r="K95" s="74">
        <v>28</v>
      </c>
      <c r="L95" s="74">
        <v>1</v>
      </c>
      <c r="M95" s="74">
        <v>5</v>
      </c>
      <c r="N95" s="74">
        <v>5</v>
      </c>
      <c r="O95" s="76">
        <v>0</v>
      </c>
      <c r="P95" s="76">
        <v>0</v>
      </c>
      <c r="Q95" s="74">
        <v>20000</v>
      </c>
    </row>
    <row r="96" spans="4:17" customFormat="1" x14ac:dyDescent="0.2">
      <c r="D96" s="73" t="s">
        <v>6</v>
      </c>
      <c r="E96" s="73" t="s">
        <v>26</v>
      </c>
      <c r="F96" s="74">
        <v>221</v>
      </c>
      <c r="G96" s="74">
        <v>235</v>
      </c>
      <c r="H96" s="74">
        <v>22</v>
      </c>
      <c r="I96" s="74">
        <v>21</v>
      </c>
      <c r="J96" s="74">
        <v>80</v>
      </c>
      <c r="K96" s="74">
        <v>113</v>
      </c>
      <c r="L96" s="74">
        <v>20</v>
      </c>
      <c r="M96" s="74">
        <v>34</v>
      </c>
      <c r="N96" s="74">
        <v>34</v>
      </c>
      <c r="O96" s="76">
        <v>0</v>
      </c>
      <c r="P96" s="76">
        <v>0</v>
      </c>
      <c r="Q96" s="74">
        <v>63000</v>
      </c>
    </row>
    <row r="97" spans="4:17" customFormat="1" hidden="1" x14ac:dyDescent="0.2"/>
    <row r="98" spans="4:17" customFormat="1" hidden="1" x14ac:dyDescent="0.2"/>
    <row r="99" spans="4:17" customFormat="1" x14ac:dyDescent="0.2"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</row>
    <row r="100" spans="4:17" customFormat="1" x14ac:dyDescent="0.2"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</row>
    <row r="101" spans="4:17" customFormat="1" x14ac:dyDescent="0.2">
      <c r="E101" s="38"/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</row>
    <row r="102" spans="4:17" customFormat="1" x14ac:dyDescent="0.2">
      <c r="E102" s="71" t="str">
        <f>CONCATENATE("EWIDENCJA SPRAW Z WYKAZU S W SĄDZIE APELACYJNYM W BIAŁYMSTOKU ",Ustawienia!$I$8,)</f>
        <v>EWIDENCJA SPRAW Z WYKAZU S W SĄDZIE APELACYJNYM W BIAŁYMSTOKU ZA III KWARTAŁY 2014r.</v>
      </c>
      <c r="F102" s="72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</row>
    <row r="103" spans="4:17" customFormat="1" x14ac:dyDescent="0.2"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</row>
    <row r="104" spans="4:17" customFormat="1" x14ac:dyDescent="0.2">
      <c r="E104" s="99" t="s">
        <v>27</v>
      </c>
      <c r="F104" s="91" t="s">
        <v>28</v>
      </c>
      <c r="G104" s="79" t="s">
        <v>29</v>
      </c>
      <c r="H104" s="80"/>
      <c r="I104" s="80"/>
      <c r="J104" s="80"/>
      <c r="K104" s="80"/>
      <c r="L104" s="81"/>
      <c r="M104" s="79" t="s">
        <v>34</v>
      </c>
      <c r="N104" s="80"/>
      <c r="O104" s="80"/>
      <c r="P104" s="81"/>
      <c r="Q104" s="85" t="s">
        <v>36</v>
      </c>
    </row>
    <row r="105" spans="4:17" customFormat="1" x14ac:dyDescent="0.2">
      <c r="E105" s="99"/>
      <c r="F105" s="92"/>
      <c r="G105" s="82"/>
      <c r="H105" s="83"/>
      <c r="I105" s="83"/>
      <c r="J105" s="83"/>
      <c r="K105" s="83"/>
      <c r="L105" s="84"/>
      <c r="M105" s="82"/>
      <c r="N105" s="83"/>
      <c r="O105" s="83"/>
      <c r="P105" s="84"/>
      <c r="Q105" s="90"/>
    </row>
    <row r="106" spans="4:17" customFormat="1" x14ac:dyDescent="0.2">
      <c r="E106" s="99"/>
      <c r="F106" s="92"/>
      <c r="G106" s="91" t="s">
        <v>30</v>
      </c>
      <c r="H106" s="94" t="s">
        <v>33</v>
      </c>
      <c r="I106" s="102"/>
      <c r="J106" s="102"/>
      <c r="K106" s="102"/>
      <c r="L106" s="103"/>
      <c r="M106" s="91" t="s">
        <v>30</v>
      </c>
      <c r="N106" s="94" t="s">
        <v>35</v>
      </c>
      <c r="O106" s="102"/>
      <c r="P106" s="103"/>
      <c r="Q106" s="90"/>
    </row>
    <row r="107" spans="4:17" customFormat="1" ht="10.15" customHeight="1" x14ac:dyDescent="0.2">
      <c r="E107" s="99"/>
      <c r="F107" s="92"/>
      <c r="G107" s="100"/>
      <c r="H107" s="97" t="s">
        <v>31</v>
      </c>
      <c r="I107" s="104"/>
      <c r="J107" s="91" t="s">
        <v>14</v>
      </c>
      <c r="K107" s="91" t="s">
        <v>15</v>
      </c>
      <c r="L107" s="85" t="s">
        <v>32</v>
      </c>
      <c r="M107" s="100"/>
      <c r="N107" s="85" t="s">
        <v>17</v>
      </c>
      <c r="O107" s="85" t="s">
        <v>69</v>
      </c>
      <c r="P107" s="85" t="s">
        <v>19</v>
      </c>
      <c r="Q107" s="90"/>
    </row>
    <row r="108" spans="4:17" customFormat="1" ht="33.75" x14ac:dyDescent="0.2">
      <c r="E108" s="99"/>
      <c r="F108" s="93"/>
      <c r="G108" s="101"/>
      <c r="H108" s="48" t="s">
        <v>12</v>
      </c>
      <c r="I108" s="47" t="s">
        <v>68</v>
      </c>
      <c r="J108" s="101"/>
      <c r="K108" s="101"/>
      <c r="L108" s="86"/>
      <c r="M108" s="101"/>
      <c r="N108" s="86"/>
      <c r="O108" s="86"/>
      <c r="P108" s="86"/>
      <c r="Q108" s="89"/>
    </row>
    <row r="109" spans="4:17" customFormat="1" ht="10.15" customHeight="1" x14ac:dyDescent="0.2">
      <c r="E109" s="44">
        <v>0</v>
      </c>
      <c r="F109" s="44">
        <v>1</v>
      </c>
      <c r="G109" s="44">
        <v>2</v>
      </c>
      <c r="H109" s="44">
        <v>3</v>
      </c>
      <c r="I109" s="44">
        <v>4</v>
      </c>
      <c r="J109" s="44">
        <v>5</v>
      </c>
      <c r="K109" s="44">
        <v>6</v>
      </c>
      <c r="L109" s="44">
        <v>7</v>
      </c>
      <c r="M109" s="44">
        <v>8</v>
      </c>
      <c r="N109" s="44">
        <v>9</v>
      </c>
      <c r="O109" s="44">
        <v>10</v>
      </c>
      <c r="P109" s="44">
        <v>11</v>
      </c>
      <c r="Q109" s="44">
        <v>12</v>
      </c>
    </row>
    <row r="110" spans="4:17" customFormat="1" ht="12.75" hidden="1" x14ac:dyDescent="0.2">
      <c r="D110" s="6" t="s">
        <v>2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</row>
    <row r="111" spans="4:17" customFormat="1" hidden="1" x14ac:dyDescent="0.2">
      <c r="D111" s="14" t="s">
        <v>71</v>
      </c>
      <c r="E111" s="14" t="s">
        <v>6</v>
      </c>
      <c r="F111" s="15" t="s">
        <v>9</v>
      </c>
      <c r="G111" s="15" t="s">
        <v>11</v>
      </c>
      <c r="H111" s="15" t="s">
        <v>12</v>
      </c>
      <c r="I111" s="15" t="s">
        <v>13</v>
      </c>
      <c r="J111" s="15" t="s">
        <v>14</v>
      </c>
      <c r="K111" s="15" t="s">
        <v>15</v>
      </c>
      <c r="L111" s="15" t="s">
        <v>16</v>
      </c>
      <c r="M111" s="15" t="s">
        <v>10</v>
      </c>
      <c r="N111" s="15" t="s">
        <v>17</v>
      </c>
      <c r="O111" s="15" t="s">
        <v>18</v>
      </c>
      <c r="P111" s="15" t="s">
        <v>19</v>
      </c>
      <c r="Q111" s="15" t="s">
        <v>20</v>
      </c>
    </row>
    <row r="112" spans="4:17" customFormat="1" ht="10.15" customHeight="1" x14ac:dyDescent="0.2">
      <c r="D112" s="15" t="s">
        <v>74</v>
      </c>
      <c r="E112" s="15" t="s">
        <v>21</v>
      </c>
      <c r="F112" s="16">
        <v>113</v>
      </c>
      <c r="G112" s="16">
        <v>111</v>
      </c>
      <c r="H112" s="16">
        <v>9</v>
      </c>
      <c r="I112" s="16">
        <v>8</v>
      </c>
      <c r="J112" s="16">
        <v>18</v>
      </c>
      <c r="K112" s="16">
        <v>69</v>
      </c>
      <c r="L112" s="16">
        <v>15</v>
      </c>
      <c r="M112" s="16">
        <v>6</v>
      </c>
      <c r="N112" s="16">
        <v>6</v>
      </c>
      <c r="O112" s="75">
        <v>0</v>
      </c>
      <c r="P112" s="75">
        <v>0</v>
      </c>
      <c r="Q112" s="16">
        <v>29000</v>
      </c>
    </row>
    <row r="113" spans="4:17" customFormat="1" x14ac:dyDescent="0.2">
      <c r="D113" s="15" t="s">
        <v>6</v>
      </c>
      <c r="E113" s="15" t="s">
        <v>22</v>
      </c>
      <c r="F113" s="16">
        <v>14</v>
      </c>
      <c r="G113" s="16">
        <v>12</v>
      </c>
      <c r="H113" s="16">
        <v>2</v>
      </c>
      <c r="I113" s="16">
        <v>1</v>
      </c>
      <c r="J113" s="16">
        <v>6</v>
      </c>
      <c r="K113" s="75">
        <v>0</v>
      </c>
      <c r="L113" s="16">
        <v>4</v>
      </c>
      <c r="M113" s="16">
        <v>2</v>
      </c>
      <c r="N113" s="16">
        <v>2</v>
      </c>
      <c r="O113" s="75">
        <v>0</v>
      </c>
      <c r="P113" s="75">
        <v>0</v>
      </c>
      <c r="Q113" s="16">
        <v>3000</v>
      </c>
    </row>
    <row r="114" spans="4:17" customFormat="1" x14ac:dyDescent="0.2">
      <c r="D114" s="15" t="s">
        <v>6</v>
      </c>
      <c r="E114" s="15" t="s">
        <v>23</v>
      </c>
      <c r="F114" s="16">
        <v>93</v>
      </c>
      <c r="G114" s="16">
        <v>94</v>
      </c>
      <c r="H114" s="16">
        <v>7</v>
      </c>
      <c r="I114" s="16">
        <v>7</v>
      </c>
      <c r="J114" s="16">
        <v>10</v>
      </c>
      <c r="K114" s="16">
        <v>66</v>
      </c>
      <c r="L114" s="16">
        <v>11</v>
      </c>
      <c r="M114" s="16">
        <v>3</v>
      </c>
      <c r="N114" s="16">
        <v>3</v>
      </c>
      <c r="O114" s="75">
        <v>0</v>
      </c>
      <c r="P114" s="75">
        <v>0</v>
      </c>
      <c r="Q114" s="16">
        <v>26000</v>
      </c>
    </row>
    <row r="115" spans="4:17" customFormat="1" x14ac:dyDescent="0.2">
      <c r="D115" s="15" t="s">
        <v>6</v>
      </c>
      <c r="E115" s="15" t="s">
        <v>24</v>
      </c>
      <c r="F115" s="16">
        <v>6</v>
      </c>
      <c r="G115" s="16">
        <v>5</v>
      </c>
      <c r="H115" s="75">
        <v>0</v>
      </c>
      <c r="I115" s="75">
        <v>0</v>
      </c>
      <c r="J115" s="16">
        <v>2</v>
      </c>
      <c r="K115" s="16">
        <v>3</v>
      </c>
      <c r="L115" s="75">
        <v>0</v>
      </c>
      <c r="M115" s="16">
        <v>1</v>
      </c>
      <c r="N115" s="16">
        <v>1</v>
      </c>
      <c r="O115" s="75">
        <v>0</v>
      </c>
      <c r="P115" s="75">
        <v>0</v>
      </c>
      <c r="Q115" s="75">
        <v>0</v>
      </c>
    </row>
    <row r="116" spans="4:17" customFormat="1" x14ac:dyDescent="0.2">
      <c r="D116" s="15" t="s">
        <v>6</v>
      </c>
      <c r="E116" s="15" t="s">
        <v>25</v>
      </c>
      <c r="F116" s="75">
        <v>0</v>
      </c>
      <c r="G116" s="75">
        <v>0</v>
      </c>
      <c r="H116" s="75">
        <v>0</v>
      </c>
      <c r="I116" s="75">
        <v>0</v>
      </c>
      <c r="J116" s="75">
        <v>0</v>
      </c>
      <c r="K116" s="75">
        <v>0</v>
      </c>
      <c r="L116" s="75">
        <v>0</v>
      </c>
      <c r="M116" s="75">
        <v>0</v>
      </c>
      <c r="N116" s="75">
        <v>0</v>
      </c>
      <c r="O116" s="75">
        <v>0</v>
      </c>
      <c r="P116" s="75">
        <v>0</v>
      </c>
      <c r="Q116" s="75">
        <v>0</v>
      </c>
    </row>
    <row r="117" spans="4:17" customFormat="1" x14ac:dyDescent="0.2">
      <c r="D117" s="15" t="s">
        <v>6</v>
      </c>
      <c r="E117" s="15" t="s">
        <v>26</v>
      </c>
      <c r="F117" s="75">
        <v>0</v>
      </c>
      <c r="G117" s="75">
        <v>0</v>
      </c>
      <c r="H117" s="75">
        <v>0</v>
      </c>
      <c r="I117" s="75">
        <v>0</v>
      </c>
      <c r="J117" s="75">
        <v>0</v>
      </c>
      <c r="K117" s="75">
        <v>0</v>
      </c>
      <c r="L117" s="75">
        <v>0</v>
      </c>
      <c r="M117" s="75">
        <v>0</v>
      </c>
      <c r="N117" s="75">
        <v>0</v>
      </c>
      <c r="O117" s="75">
        <v>0</v>
      </c>
      <c r="P117" s="75">
        <v>0</v>
      </c>
      <c r="Q117" s="75">
        <v>0</v>
      </c>
    </row>
    <row r="118" spans="4:17" customFormat="1" x14ac:dyDescent="0.2">
      <c r="E118" s="38"/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</row>
    <row r="119" spans="4:17" customFormat="1" x14ac:dyDescent="0.2">
      <c r="E119" s="38"/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</row>
    <row r="120" spans="4:17" customFormat="1" x14ac:dyDescent="0.2"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</row>
    <row r="121" spans="4:17" customFormat="1" x14ac:dyDescent="0.2">
      <c r="E121" s="71" t="str">
        <f>CONCATENATE("EWIDENCJA SPRAW Z WYKAZU S W SĄDZIE APELACYJNYM W GDAŃSKU ",Ustawienia!$I$8,)</f>
        <v>EWIDENCJA SPRAW Z WYKAZU S W SĄDZIE APELACYJNYM W GDAŃSKU ZA III KWARTAŁY 2014r.</v>
      </c>
      <c r="F121" s="72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</row>
    <row r="122" spans="4:17" customFormat="1" x14ac:dyDescent="0.2"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</row>
    <row r="123" spans="4:17" customFormat="1" x14ac:dyDescent="0.2">
      <c r="E123" s="99" t="s">
        <v>27</v>
      </c>
      <c r="F123" s="91" t="s">
        <v>28</v>
      </c>
      <c r="G123" s="79" t="s">
        <v>29</v>
      </c>
      <c r="H123" s="80"/>
      <c r="I123" s="80"/>
      <c r="J123" s="80"/>
      <c r="K123" s="80"/>
      <c r="L123" s="81"/>
      <c r="M123" s="79" t="s">
        <v>34</v>
      </c>
      <c r="N123" s="80"/>
      <c r="O123" s="80"/>
      <c r="P123" s="81"/>
      <c r="Q123" s="85" t="s">
        <v>36</v>
      </c>
    </row>
    <row r="124" spans="4:17" customFormat="1" x14ac:dyDescent="0.2">
      <c r="E124" s="99"/>
      <c r="F124" s="92"/>
      <c r="G124" s="82"/>
      <c r="H124" s="83"/>
      <c r="I124" s="83"/>
      <c r="J124" s="83"/>
      <c r="K124" s="83"/>
      <c r="L124" s="84"/>
      <c r="M124" s="82"/>
      <c r="N124" s="83"/>
      <c r="O124" s="83"/>
      <c r="P124" s="84"/>
      <c r="Q124" s="90"/>
    </row>
    <row r="125" spans="4:17" customFormat="1" x14ac:dyDescent="0.2">
      <c r="E125" s="99"/>
      <c r="F125" s="92"/>
      <c r="G125" s="91" t="s">
        <v>30</v>
      </c>
      <c r="H125" s="87" t="s">
        <v>33</v>
      </c>
      <c r="I125" s="88"/>
      <c r="J125" s="88"/>
      <c r="K125" s="88"/>
      <c r="L125" s="88"/>
      <c r="M125" s="91" t="s">
        <v>30</v>
      </c>
      <c r="N125" s="94" t="s">
        <v>35</v>
      </c>
      <c r="O125" s="95"/>
      <c r="P125" s="96"/>
      <c r="Q125" s="90"/>
    </row>
    <row r="126" spans="4:17" customFormat="1" x14ac:dyDescent="0.2">
      <c r="E126" s="99"/>
      <c r="F126" s="92"/>
      <c r="G126" s="92"/>
      <c r="H126" s="97" t="s">
        <v>31</v>
      </c>
      <c r="I126" s="98"/>
      <c r="J126" s="87" t="s">
        <v>14</v>
      </c>
      <c r="K126" s="87" t="s">
        <v>15</v>
      </c>
      <c r="L126" s="85" t="s">
        <v>32</v>
      </c>
      <c r="M126" s="92"/>
      <c r="N126" s="85" t="s">
        <v>17</v>
      </c>
      <c r="O126" s="85" t="s">
        <v>69</v>
      </c>
      <c r="P126" s="85" t="s">
        <v>19</v>
      </c>
      <c r="Q126" s="90"/>
    </row>
    <row r="127" spans="4:17" customFormat="1" ht="39" customHeight="1" x14ac:dyDescent="0.2">
      <c r="E127" s="99"/>
      <c r="F127" s="93"/>
      <c r="G127" s="93"/>
      <c r="H127" s="48" t="s">
        <v>12</v>
      </c>
      <c r="I127" s="47" t="s">
        <v>68</v>
      </c>
      <c r="J127" s="88"/>
      <c r="K127" s="88"/>
      <c r="L127" s="86"/>
      <c r="M127" s="93"/>
      <c r="N127" s="89"/>
      <c r="O127" s="89"/>
      <c r="P127" s="89"/>
      <c r="Q127" s="89"/>
    </row>
    <row r="128" spans="4:17" customFormat="1" x14ac:dyDescent="0.2">
      <c r="E128" s="44">
        <v>0</v>
      </c>
      <c r="F128" s="44">
        <v>1</v>
      </c>
      <c r="G128" s="44">
        <v>2</v>
      </c>
      <c r="H128" s="44">
        <v>3</v>
      </c>
      <c r="I128" s="44">
        <v>4</v>
      </c>
      <c r="J128" s="44">
        <v>5</v>
      </c>
      <c r="K128" s="44">
        <v>6</v>
      </c>
      <c r="L128" s="44">
        <v>7</v>
      </c>
      <c r="M128" s="44">
        <v>8</v>
      </c>
      <c r="N128" s="44">
        <v>9</v>
      </c>
      <c r="O128" s="44">
        <v>10</v>
      </c>
      <c r="P128" s="44">
        <v>11</v>
      </c>
      <c r="Q128" s="44">
        <v>12</v>
      </c>
    </row>
    <row r="129" spans="4:17" customFormat="1" ht="12.75" hidden="1" x14ac:dyDescent="0.2">
      <c r="D129" s="6" t="s">
        <v>2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</row>
    <row r="130" spans="4:17" customFormat="1" ht="10.15" hidden="1" customHeight="1" x14ac:dyDescent="0.2">
      <c r="D130" s="14" t="s">
        <v>71</v>
      </c>
      <c r="E130" s="14" t="s">
        <v>6</v>
      </c>
      <c r="F130" s="15" t="s">
        <v>9</v>
      </c>
      <c r="G130" s="15" t="s">
        <v>11</v>
      </c>
      <c r="H130" s="15" t="s">
        <v>12</v>
      </c>
      <c r="I130" s="15" t="s">
        <v>13</v>
      </c>
      <c r="J130" s="15" t="s">
        <v>14</v>
      </c>
      <c r="K130" s="15" t="s">
        <v>15</v>
      </c>
      <c r="L130" s="15" t="s">
        <v>16</v>
      </c>
      <c r="M130" s="15" t="s">
        <v>10</v>
      </c>
      <c r="N130" s="15" t="s">
        <v>17</v>
      </c>
      <c r="O130" s="15" t="s">
        <v>18</v>
      </c>
      <c r="P130" s="15" t="s">
        <v>19</v>
      </c>
      <c r="Q130" s="15" t="s">
        <v>20</v>
      </c>
    </row>
    <row r="131" spans="4:17" customFormat="1" x14ac:dyDescent="0.2">
      <c r="D131" s="15" t="s">
        <v>75</v>
      </c>
      <c r="E131" s="15" t="s">
        <v>21</v>
      </c>
      <c r="F131" s="16">
        <v>853</v>
      </c>
      <c r="G131" s="16">
        <v>812</v>
      </c>
      <c r="H131" s="16">
        <v>13</v>
      </c>
      <c r="I131" s="16">
        <v>13</v>
      </c>
      <c r="J131" s="16">
        <v>124</v>
      </c>
      <c r="K131" s="16">
        <v>574</v>
      </c>
      <c r="L131" s="16">
        <v>101</v>
      </c>
      <c r="M131" s="16">
        <v>140</v>
      </c>
      <c r="N131" s="16">
        <v>140</v>
      </c>
      <c r="O131" s="75">
        <v>0</v>
      </c>
      <c r="P131" s="75">
        <v>0</v>
      </c>
      <c r="Q131" s="16">
        <v>35000</v>
      </c>
    </row>
    <row r="132" spans="4:17" customFormat="1" x14ac:dyDescent="0.2">
      <c r="D132" s="15" t="s">
        <v>6</v>
      </c>
      <c r="E132" s="15" t="s">
        <v>22</v>
      </c>
      <c r="F132" s="16">
        <v>38</v>
      </c>
      <c r="G132" s="16">
        <v>36</v>
      </c>
      <c r="H132" s="16">
        <v>1</v>
      </c>
      <c r="I132" s="16">
        <v>1</v>
      </c>
      <c r="J132" s="16">
        <v>8</v>
      </c>
      <c r="K132" s="16">
        <v>18</v>
      </c>
      <c r="L132" s="16">
        <v>9</v>
      </c>
      <c r="M132" s="16">
        <v>6</v>
      </c>
      <c r="N132" s="16">
        <v>6</v>
      </c>
      <c r="O132" s="75">
        <v>0</v>
      </c>
      <c r="P132" s="75">
        <v>0</v>
      </c>
      <c r="Q132" s="16">
        <v>2000</v>
      </c>
    </row>
    <row r="133" spans="4:17" customFormat="1" x14ac:dyDescent="0.2">
      <c r="D133" s="15" t="s">
        <v>6</v>
      </c>
      <c r="E133" s="15" t="s">
        <v>23</v>
      </c>
      <c r="F133" s="16">
        <v>633</v>
      </c>
      <c r="G133" s="16">
        <v>601</v>
      </c>
      <c r="H133" s="16">
        <v>7</v>
      </c>
      <c r="I133" s="16">
        <v>7</v>
      </c>
      <c r="J133" s="16">
        <v>87</v>
      </c>
      <c r="K133" s="16">
        <v>436</v>
      </c>
      <c r="L133" s="16">
        <v>71</v>
      </c>
      <c r="M133" s="16">
        <v>106</v>
      </c>
      <c r="N133" s="16">
        <v>106</v>
      </c>
      <c r="O133" s="75">
        <v>0</v>
      </c>
      <c r="P133" s="75">
        <v>0</v>
      </c>
      <c r="Q133" s="16">
        <v>19000</v>
      </c>
    </row>
    <row r="134" spans="4:17" customFormat="1" x14ac:dyDescent="0.2">
      <c r="D134" s="15" t="s">
        <v>6</v>
      </c>
      <c r="E134" s="15" t="s">
        <v>24</v>
      </c>
      <c r="F134" s="16">
        <v>15</v>
      </c>
      <c r="G134" s="16">
        <v>14</v>
      </c>
      <c r="H134" s="16">
        <v>1</v>
      </c>
      <c r="I134" s="16">
        <v>1</v>
      </c>
      <c r="J134" s="16">
        <v>3</v>
      </c>
      <c r="K134" s="16">
        <v>8</v>
      </c>
      <c r="L134" s="16">
        <v>2</v>
      </c>
      <c r="M134" s="16">
        <v>1</v>
      </c>
      <c r="N134" s="16">
        <v>1</v>
      </c>
      <c r="O134" s="75">
        <v>0</v>
      </c>
      <c r="P134" s="75">
        <v>0</v>
      </c>
      <c r="Q134" s="16">
        <v>2000</v>
      </c>
    </row>
    <row r="135" spans="4:17" customFormat="1" x14ac:dyDescent="0.2">
      <c r="D135" s="15" t="s">
        <v>6</v>
      </c>
      <c r="E135" s="15" t="s">
        <v>25</v>
      </c>
      <c r="F135" s="16">
        <v>21</v>
      </c>
      <c r="G135" s="16">
        <v>23</v>
      </c>
      <c r="H135" s="16">
        <v>1</v>
      </c>
      <c r="I135" s="16">
        <v>1</v>
      </c>
      <c r="J135" s="16">
        <v>3</v>
      </c>
      <c r="K135" s="16">
        <v>19</v>
      </c>
      <c r="L135" s="75">
        <v>0</v>
      </c>
      <c r="M135" s="75">
        <v>0</v>
      </c>
      <c r="N135" s="75">
        <v>0</v>
      </c>
      <c r="O135" s="75">
        <v>0</v>
      </c>
      <c r="P135" s="75">
        <v>0</v>
      </c>
      <c r="Q135" s="75">
        <v>0</v>
      </c>
    </row>
    <row r="136" spans="4:17" customFormat="1" x14ac:dyDescent="0.2">
      <c r="D136" s="15" t="s">
        <v>6</v>
      </c>
      <c r="E136" s="15" t="s">
        <v>26</v>
      </c>
      <c r="F136" s="16">
        <v>146</v>
      </c>
      <c r="G136" s="16">
        <v>138</v>
      </c>
      <c r="H136" s="16">
        <v>3</v>
      </c>
      <c r="I136" s="16">
        <v>3</v>
      </c>
      <c r="J136" s="16">
        <v>23</v>
      </c>
      <c r="K136" s="16">
        <v>93</v>
      </c>
      <c r="L136" s="16">
        <v>19</v>
      </c>
      <c r="M136" s="16">
        <v>27</v>
      </c>
      <c r="N136" s="16">
        <v>27</v>
      </c>
      <c r="O136" s="75">
        <v>0</v>
      </c>
      <c r="P136" s="75">
        <v>0</v>
      </c>
      <c r="Q136" s="16">
        <v>12000</v>
      </c>
    </row>
    <row r="137" spans="4:17" customFormat="1" x14ac:dyDescent="0.2">
      <c r="E137" s="38"/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</row>
    <row r="138" spans="4:17" customFormat="1" x14ac:dyDescent="0.2">
      <c r="E138" s="38"/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</row>
    <row r="139" spans="4:17" customFormat="1" x14ac:dyDescent="0.2">
      <c r="E139" s="38"/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</row>
    <row r="140" spans="4:17" customFormat="1" x14ac:dyDescent="0.2">
      <c r="E140" s="71" t="str">
        <f>CONCATENATE("EWIDENCJA SPRAW Z WYKAZU S W SĄDZIE APELACYJNYM W KATOWICACH ",Ustawienia!$I$8," ")</f>
        <v xml:space="preserve">EWIDENCJA SPRAW Z WYKAZU S W SĄDZIE APELACYJNYM W KATOWICACH ZA III KWARTAŁY 2014r. </v>
      </c>
      <c r="F140" s="72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</row>
    <row r="141" spans="4:17" customFormat="1" x14ac:dyDescent="0.2"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</row>
    <row r="142" spans="4:17" customFormat="1" x14ac:dyDescent="0.2">
      <c r="E142" s="99" t="s">
        <v>27</v>
      </c>
      <c r="F142" s="91" t="s">
        <v>28</v>
      </c>
      <c r="G142" s="79" t="s">
        <v>29</v>
      </c>
      <c r="H142" s="80"/>
      <c r="I142" s="80"/>
      <c r="J142" s="80"/>
      <c r="K142" s="80"/>
      <c r="L142" s="81"/>
      <c r="M142" s="79" t="s">
        <v>34</v>
      </c>
      <c r="N142" s="80"/>
      <c r="O142" s="80"/>
      <c r="P142" s="81"/>
      <c r="Q142" s="85" t="s">
        <v>36</v>
      </c>
    </row>
    <row r="143" spans="4:17" customFormat="1" x14ac:dyDescent="0.2">
      <c r="E143" s="99"/>
      <c r="F143" s="92"/>
      <c r="G143" s="82"/>
      <c r="H143" s="83"/>
      <c r="I143" s="83"/>
      <c r="J143" s="83"/>
      <c r="K143" s="83"/>
      <c r="L143" s="84"/>
      <c r="M143" s="82"/>
      <c r="N143" s="83"/>
      <c r="O143" s="83"/>
      <c r="P143" s="84"/>
      <c r="Q143" s="90"/>
    </row>
    <row r="144" spans="4:17" customFormat="1" x14ac:dyDescent="0.2">
      <c r="E144" s="99"/>
      <c r="F144" s="92"/>
      <c r="G144" s="91" t="s">
        <v>30</v>
      </c>
      <c r="H144" s="94" t="s">
        <v>33</v>
      </c>
      <c r="I144" s="102"/>
      <c r="J144" s="102"/>
      <c r="K144" s="102"/>
      <c r="L144" s="103"/>
      <c r="M144" s="91" t="s">
        <v>30</v>
      </c>
      <c r="N144" s="94" t="s">
        <v>35</v>
      </c>
      <c r="O144" s="102"/>
      <c r="P144" s="103"/>
      <c r="Q144" s="90"/>
    </row>
    <row r="145" spans="4:17" customFormat="1" ht="10.15" customHeight="1" x14ac:dyDescent="0.2">
      <c r="E145" s="99"/>
      <c r="F145" s="92"/>
      <c r="G145" s="100"/>
      <c r="H145" s="97" t="s">
        <v>31</v>
      </c>
      <c r="I145" s="104"/>
      <c r="J145" s="91" t="s">
        <v>14</v>
      </c>
      <c r="K145" s="91" t="s">
        <v>15</v>
      </c>
      <c r="L145" s="85" t="s">
        <v>32</v>
      </c>
      <c r="M145" s="100"/>
      <c r="N145" s="85" t="s">
        <v>17</v>
      </c>
      <c r="O145" s="85" t="s">
        <v>69</v>
      </c>
      <c r="P145" s="85" t="s">
        <v>19</v>
      </c>
      <c r="Q145" s="90"/>
    </row>
    <row r="146" spans="4:17" customFormat="1" ht="33.75" x14ac:dyDescent="0.2">
      <c r="E146" s="99"/>
      <c r="F146" s="93"/>
      <c r="G146" s="101"/>
      <c r="H146" s="48" t="s">
        <v>12</v>
      </c>
      <c r="I146" s="47" t="s">
        <v>68</v>
      </c>
      <c r="J146" s="101"/>
      <c r="K146" s="101"/>
      <c r="L146" s="86"/>
      <c r="M146" s="101"/>
      <c r="N146" s="86"/>
      <c r="O146" s="86"/>
      <c r="P146" s="86"/>
      <c r="Q146" s="89"/>
    </row>
    <row r="147" spans="4:17" customFormat="1" x14ac:dyDescent="0.2">
      <c r="E147" s="44">
        <v>0</v>
      </c>
      <c r="F147" s="44">
        <v>1</v>
      </c>
      <c r="G147" s="44">
        <v>2</v>
      </c>
      <c r="H147" s="44">
        <v>3</v>
      </c>
      <c r="I147" s="44">
        <v>4</v>
      </c>
      <c r="J147" s="44">
        <v>5</v>
      </c>
      <c r="K147" s="44">
        <v>6</v>
      </c>
      <c r="L147" s="44">
        <v>7</v>
      </c>
      <c r="M147" s="44">
        <v>8</v>
      </c>
      <c r="N147" s="44">
        <v>9</v>
      </c>
      <c r="O147" s="44">
        <v>10</v>
      </c>
      <c r="P147" s="44">
        <v>11</v>
      </c>
      <c r="Q147" s="44">
        <v>12</v>
      </c>
    </row>
    <row r="148" spans="4:17" customFormat="1" ht="10.15" hidden="1" customHeight="1" x14ac:dyDescent="0.2">
      <c r="D148" s="6" t="s">
        <v>2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</row>
    <row r="149" spans="4:17" customFormat="1" hidden="1" x14ac:dyDescent="0.2">
      <c r="D149" s="14" t="s">
        <v>71</v>
      </c>
      <c r="E149" s="14" t="s">
        <v>6</v>
      </c>
      <c r="F149" s="15" t="s">
        <v>9</v>
      </c>
      <c r="G149" s="15" t="s">
        <v>11</v>
      </c>
      <c r="H149" s="15" t="s">
        <v>12</v>
      </c>
      <c r="I149" s="15" t="s">
        <v>13</v>
      </c>
      <c r="J149" s="15" t="s">
        <v>14</v>
      </c>
      <c r="K149" s="15" t="s">
        <v>15</v>
      </c>
      <c r="L149" s="15" t="s">
        <v>16</v>
      </c>
      <c r="M149" s="15" t="s">
        <v>10</v>
      </c>
      <c r="N149" s="15" t="s">
        <v>17</v>
      </c>
      <c r="O149" s="15" t="s">
        <v>18</v>
      </c>
      <c r="P149" s="15" t="s">
        <v>19</v>
      </c>
      <c r="Q149" s="15" t="s">
        <v>20</v>
      </c>
    </row>
    <row r="150" spans="4:17" customFormat="1" x14ac:dyDescent="0.2">
      <c r="D150" s="15" t="s">
        <v>84</v>
      </c>
      <c r="E150" s="15" t="s">
        <v>21</v>
      </c>
      <c r="F150" s="16">
        <v>310</v>
      </c>
      <c r="G150" s="16">
        <v>299</v>
      </c>
      <c r="H150" s="16">
        <v>24</v>
      </c>
      <c r="I150" s="16">
        <v>24</v>
      </c>
      <c r="J150" s="16">
        <v>74</v>
      </c>
      <c r="K150" s="16">
        <v>176</v>
      </c>
      <c r="L150" s="16">
        <v>25</v>
      </c>
      <c r="M150" s="16">
        <v>27</v>
      </c>
      <c r="N150" s="16">
        <v>27</v>
      </c>
      <c r="O150" s="75">
        <v>0</v>
      </c>
      <c r="P150" s="75">
        <v>0</v>
      </c>
      <c r="Q150" s="16">
        <v>108000</v>
      </c>
    </row>
    <row r="151" spans="4:17" customFormat="1" x14ac:dyDescent="0.2">
      <c r="D151" s="15" t="s">
        <v>6</v>
      </c>
      <c r="E151" s="15" t="s">
        <v>22</v>
      </c>
      <c r="F151" s="16">
        <v>50</v>
      </c>
      <c r="G151" s="16">
        <v>49</v>
      </c>
      <c r="H151" s="16">
        <v>11</v>
      </c>
      <c r="I151" s="16">
        <v>11</v>
      </c>
      <c r="J151" s="16">
        <v>20</v>
      </c>
      <c r="K151" s="75">
        <v>0</v>
      </c>
      <c r="L151" s="16">
        <v>18</v>
      </c>
      <c r="M151" s="16">
        <v>5</v>
      </c>
      <c r="N151" s="16">
        <v>5</v>
      </c>
      <c r="O151" s="75">
        <v>0</v>
      </c>
      <c r="P151" s="75">
        <v>0</v>
      </c>
      <c r="Q151" s="16">
        <v>36000</v>
      </c>
    </row>
    <row r="152" spans="4:17" customFormat="1" x14ac:dyDescent="0.2">
      <c r="D152" s="15" t="s">
        <v>6</v>
      </c>
      <c r="E152" s="15" t="s">
        <v>23</v>
      </c>
      <c r="F152" s="16">
        <v>229</v>
      </c>
      <c r="G152" s="16">
        <v>223</v>
      </c>
      <c r="H152" s="16">
        <v>6</v>
      </c>
      <c r="I152" s="16">
        <v>6</v>
      </c>
      <c r="J152" s="16">
        <v>45</v>
      </c>
      <c r="K152" s="16">
        <v>167</v>
      </c>
      <c r="L152" s="16">
        <v>5</v>
      </c>
      <c r="M152" s="16">
        <v>16</v>
      </c>
      <c r="N152" s="16">
        <v>16</v>
      </c>
      <c r="O152" s="75">
        <v>0</v>
      </c>
      <c r="P152" s="75">
        <v>0</v>
      </c>
      <c r="Q152" s="16">
        <v>44000</v>
      </c>
    </row>
    <row r="153" spans="4:17" customFormat="1" x14ac:dyDescent="0.2">
      <c r="D153" s="15" t="s">
        <v>6</v>
      </c>
      <c r="E153" s="15" t="s">
        <v>24</v>
      </c>
      <c r="F153" s="16">
        <v>11</v>
      </c>
      <c r="G153" s="16">
        <v>9</v>
      </c>
      <c r="H153" s="75">
        <v>0</v>
      </c>
      <c r="I153" s="75">
        <v>0</v>
      </c>
      <c r="J153" s="16">
        <v>4</v>
      </c>
      <c r="K153" s="16">
        <v>3</v>
      </c>
      <c r="L153" s="16">
        <v>2</v>
      </c>
      <c r="M153" s="16">
        <v>3</v>
      </c>
      <c r="N153" s="16">
        <v>3</v>
      </c>
      <c r="O153" s="75">
        <v>0</v>
      </c>
      <c r="P153" s="75">
        <v>0</v>
      </c>
      <c r="Q153" s="75">
        <v>0</v>
      </c>
    </row>
    <row r="154" spans="4:17" customFormat="1" x14ac:dyDescent="0.2">
      <c r="D154" s="15" t="s">
        <v>6</v>
      </c>
      <c r="E154" s="15" t="s">
        <v>25</v>
      </c>
      <c r="F154" s="16">
        <v>3</v>
      </c>
      <c r="G154" s="16">
        <v>3</v>
      </c>
      <c r="H154" s="75">
        <v>0</v>
      </c>
      <c r="I154" s="75">
        <v>0</v>
      </c>
      <c r="J154" s="16">
        <v>2</v>
      </c>
      <c r="K154" s="16">
        <v>1</v>
      </c>
      <c r="L154" s="75">
        <v>0</v>
      </c>
      <c r="M154" s="16">
        <v>1</v>
      </c>
      <c r="N154" s="16">
        <v>1</v>
      </c>
      <c r="O154" s="75">
        <v>0</v>
      </c>
      <c r="P154" s="75">
        <v>0</v>
      </c>
      <c r="Q154" s="75">
        <v>0</v>
      </c>
    </row>
    <row r="155" spans="4:17" customFormat="1" x14ac:dyDescent="0.2">
      <c r="D155" s="15" t="s">
        <v>6</v>
      </c>
      <c r="E155" s="15" t="s">
        <v>26</v>
      </c>
      <c r="F155" s="16">
        <v>17</v>
      </c>
      <c r="G155" s="16">
        <v>15</v>
      </c>
      <c r="H155" s="16">
        <v>7</v>
      </c>
      <c r="I155" s="16">
        <v>7</v>
      </c>
      <c r="J155" s="16">
        <v>3</v>
      </c>
      <c r="K155" s="16">
        <v>5</v>
      </c>
      <c r="L155" s="75">
        <v>0</v>
      </c>
      <c r="M155" s="16">
        <v>2</v>
      </c>
      <c r="N155" s="16">
        <v>2</v>
      </c>
      <c r="O155" s="75">
        <v>0</v>
      </c>
      <c r="P155" s="75">
        <v>0</v>
      </c>
      <c r="Q155" s="16">
        <v>28000</v>
      </c>
    </row>
    <row r="156" spans="4:17" customFormat="1" x14ac:dyDescent="0.2">
      <c r="E156" s="38"/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</row>
    <row r="157" spans="4:17" customFormat="1" x14ac:dyDescent="0.2">
      <c r="E157" s="38"/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</row>
    <row r="158" spans="4:17" customFormat="1" x14ac:dyDescent="0.2"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</row>
    <row r="159" spans="4:17" customFormat="1" x14ac:dyDescent="0.2">
      <c r="E159" s="71" t="str">
        <f>CONCATENATE("EWIDENCJA SPRAW Z WYKAZU S W SĄDZIE APELACYJNYM W KRAKOWIE ",Ustawienia!$I$8," ")</f>
        <v xml:space="preserve">EWIDENCJA SPRAW Z WYKAZU S W SĄDZIE APELACYJNYM W KRAKOWIE ZA III KWARTAŁY 2014r. </v>
      </c>
      <c r="F159" s="72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</row>
    <row r="160" spans="4:17" customFormat="1" x14ac:dyDescent="0.2"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</row>
    <row r="161" spans="4:17" customFormat="1" x14ac:dyDescent="0.2">
      <c r="E161" s="99" t="s">
        <v>27</v>
      </c>
      <c r="F161" s="91" t="s">
        <v>28</v>
      </c>
      <c r="G161" s="79" t="s">
        <v>29</v>
      </c>
      <c r="H161" s="80"/>
      <c r="I161" s="80"/>
      <c r="J161" s="80"/>
      <c r="K161" s="80"/>
      <c r="L161" s="81"/>
      <c r="M161" s="79" t="s">
        <v>34</v>
      </c>
      <c r="N161" s="80"/>
      <c r="O161" s="80"/>
      <c r="P161" s="81"/>
      <c r="Q161" s="85" t="s">
        <v>36</v>
      </c>
    </row>
    <row r="162" spans="4:17" customFormat="1" x14ac:dyDescent="0.2">
      <c r="E162" s="99"/>
      <c r="F162" s="92"/>
      <c r="G162" s="82"/>
      <c r="H162" s="83"/>
      <c r="I162" s="83"/>
      <c r="J162" s="83"/>
      <c r="K162" s="83"/>
      <c r="L162" s="84"/>
      <c r="M162" s="82"/>
      <c r="N162" s="83"/>
      <c r="O162" s="83"/>
      <c r="P162" s="84"/>
      <c r="Q162" s="90"/>
    </row>
    <row r="163" spans="4:17" customFormat="1" ht="10.15" customHeight="1" x14ac:dyDescent="0.2">
      <c r="E163" s="99"/>
      <c r="F163" s="92"/>
      <c r="G163" s="91" t="s">
        <v>30</v>
      </c>
      <c r="H163" s="87" t="s">
        <v>33</v>
      </c>
      <c r="I163" s="88"/>
      <c r="J163" s="88"/>
      <c r="K163" s="88"/>
      <c r="L163" s="88"/>
      <c r="M163" s="91" t="s">
        <v>30</v>
      </c>
      <c r="N163" s="94" t="s">
        <v>35</v>
      </c>
      <c r="O163" s="95"/>
      <c r="P163" s="96"/>
      <c r="Q163" s="90"/>
    </row>
    <row r="164" spans="4:17" customFormat="1" x14ac:dyDescent="0.2">
      <c r="E164" s="99"/>
      <c r="F164" s="92"/>
      <c r="G164" s="92"/>
      <c r="H164" s="97" t="s">
        <v>31</v>
      </c>
      <c r="I164" s="98"/>
      <c r="J164" s="87" t="s">
        <v>14</v>
      </c>
      <c r="K164" s="87" t="s">
        <v>15</v>
      </c>
      <c r="L164" s="85" t="s">
        <v>32</v>
      </c>
      <c r="M164" s="92"/>
      <c r="N164" s="85" t="s">
        <v>17</v>
      </c>
      <c r="O164" s="85" t="s">
        <v>69</v>
      </c>
      <c r="P164" s="85" t="s">
        <v>19</v>
      </c>
      <c r="Q164" s="90"/>
    </row>
    <row r="165" spans="4:17" customFormat="1" ht="33.75" x14ac:dyDescent="0.2">
      <c r="E165" s="99"/>
      <c r="F165" s="93"/>
      <c r="G165" s="93"/>
      <c r="H165" s="48" t="s">
        <v>12</v>
      </c>
      <c r="I165" s="47" t="s">
        <v>68</v>
      </c>
      <c r="J165" s="88"/>
      <c r="K165" s="88"/>
      <c r="L165" s="86"/>
      <c r="M165" s="93"/>
      <c r="N165" s="89"/>
      <c r="O165" s="89"/>
      <c r="P165" s="89"/>
      <c r="Q165" s="89"/>
    </row>
    <row r="166" spans="4:17" customFormat="1" ht="10.15" customHeight="1" x14ac:dyDescent="0.2">
      <c r="E166" s="44">
        <v>0</v>
      </c>
      <c r="F166" s="44">
        <v>1</v>
      </c>
      <c r="G166" s="44">
        <v>2</v>
      </c>
      <c r="H166" s="44">
        <v>3</v>
      </c>
      <c r="I166" s="44">
        <v>4</v>
      </c>
      <c r="J166" s="44">
        <v>5</v>
      </c>
      <c r="K166" s="44">
        <v>6</v>
      </c>
      <c r="L166" s="44">
        <v>7</v>
      </c>
      <c r="M166" s="44">
        <v>8</v>
      </c>
      <c r="N166" s="44">
        <v>9</v>
      </c>
      <c r="O166" s="44">
        <v>10</v>
      </c>
      <c r="P166" s="44">
        <v>11</v>
      </c>
      <c r="Q166" s="44">
        <v>12</v>
      </c>
    </row>
    <row r="167" spans="4:17" customFormat="1" ht="12.75" hidden="1" x14ac:dyDescent="0.2">
      <c r="D167" s="6" t="s">
        <v>2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</row>
    <row r="168" spans="4:17" customFormat="1" hidden="1" x14ac:dyDescent="0.2">
      <c r="D168" s="14" t="s">
        <v>71</v>
      </c>
      <c r="E168" s="14" t="s">
        <v>6</v>
      </c>
      <c r="F168" s="15" t="s">
        <v>9</v>
      </c>
      <c r="G168" s="15" t="s">
        <v>11</v>
      </c>
      <c r="H168" s="15" t="s">
        <v>12</v>
      </c>
      <c r="I168" s="15" t="s">
        <v>13</v>
      </c>
      <c r="J168" s="15" t="s">
        <v>14</v>
      </c>
      <c r="K168" s="15" t="s">
        <v>15</v>
      </c>
      <c r="L168" s="15" t="s">
        <v>16</v>
      </c>
      <c r="M168" s="15" t="s">
        <v>10</v>
      </c>
      <c r="N168" s="15" t="s">
        <v>17</v>
      </c>
      <c r="O168" s="15" t="s">
        <v>18</v>
      </c>
      <c r="P168" s="15" t="s">
        <v>19</v>
      </c>
      <c r="Q168" s="15" t="s">
        <v>20</v>
      </c>
    </row>
    <row r="169" spans="4:17" customFormat="1" x14ac:dyDescent="0.2">
      <c r="D169" s="15" t="s">
        <v>76</v>
      </c>
      <c r="E169" s="15" t="s">
        <v>21</v>
      </c>
      <c r="F169" s="16">
        <v>269</v>
      </c>
      <c r="G169" s="16">
        <v>257</v>
      </c>
      <c r="H169" s="16">
        <v>17</v>
      </c>
      <c r="I169" s="16">
        <v>16</v>
      </c>
      <c r="J169" s="16">
        <v>65</v>
      </c>
      <c r="K169" s="16">
        <v>157</v>
      </c>
      <c r="L169" s="16">
        <v>18</v>
      </c>
      <c r="M169" s="16">
        <v>30</v>
      </c>
      <c r="N169" s="16">
        <v>30</v>
      </c>
      <c r="O169" s="75">
        <v>0</v>
      </c>
      <c r="P169" s="75">
        <v>0</v>
      </c>
      <c r="Q169" s="16">
        <v>54000</v>
      </c>
    </row>
    <row r="170" spans="4:17" customFormat="1" x14ac:dyDescent="0.2">
      <c r="D170" s="15" t="s">
        <v>6</v>
      </c>
      <c r="E170" s="15" t="s">
        <v>22</v>
      </c>
      <c r="F170" s="16">
        <v>29</v>
      </c>
      <c r="G170" s="16">
        <v>30</v>
      </c>
      <c r="H170" s="16">
        <v>3</v>
      </c>
      <c r="I170" s="16">
        <v>3</v>
      </c>
      <c r="J170" s="16">
        <v>13</v>
      </c>
      <c r="K170" s="16">
        <v>5</v>
      </c>
      <c r="L170" s="16">
        <v>9</v>
      </c>
      <c r="M170" s="16">
        <v>4</v>
      </c>
      <c r="N170" s="16">
        <v>4</v>
      </c>
      <c r="O170" s="75">
        <v>0</v>
      </c>
      <c r="P170" s="75">
        <v>0</v>
      </c>
      <c r="Q170" s="16">
        <v>18000</v>
      </c>
    </row>
    <row r="171" spans="4:17" customFormat="1" x14ac:dyDescent="0.2">
      <c r="D171" s="15" t="s">
        <v>6</v>
      </c>
      <c r="E171" s="15" t="s">
        <v>23</v>
      </c>
      <c r="F171" s="16">
        <v>226</v>
      </c>
      <c r="G171" s="16">
        <v>215</v>
      </c>
      <c r="H171" s="16">
        <v>10</v>
      </c>
      <c r="I171" s="16">
        <v>9</v>
      </c>
      <c r="J171" s="16">
        <v>47</v>
      </c>
      <c r="K171" s="16">
        <v>149</v>
      </c>
      <c r="L171" s="16">
        <v>9</v>
      </c>
      <c r="M171" s="16">
        <v>23</v>
      </c>
      <c r="N171" s="16">
        <v>23</v>
      </c>
      <c r="O171" s="75">
        <v>0</v>
      </c>
      <c r="P171" s="75">
        <v>0</v>
      </c>
      <c r="Q171" s="16">
        <v>27000</v>
      </c>
    </row>
    <row r="172" spans="4:17" customFormat="1" x14ac:dyDescent="0.2">
      <c r="D172" s="15" t="s">
        <v>6</v>
      </c>
      <c r="E172" s="15" t="s">
        <v>24</v>
      </c>
      <c r="F172" s="16">
        <v>8</v>
      </c>
      <c r="G172" s="16">
        <v>6</v>
      </c>
      <c r="H172" s="16">
        <v>2</v>
      </c>
      <c r="I172" s="16">
        <v>2</v>
      </c>
      <c r="J172" s="16">
        <v>3</v>
      </c>
      <c r="K172" s="16">
        <v>1</v>
      </c>
      <c r="L172" s="75">
        <v>0</v>
      </c>
      <c r="M172" s="16">
        <v>2</v>
      </c>
      <c r="N172" s="16">
        <v>2</v>
      </c>
      <c r="O172" s="75">
        <v>0</v>
      </c>
      <c r="P172" s="75">
        <v>0</v>
      </c>
      <c r="Q172" s="16">
        <v>4000</v>
      </c>
    </row>
    <row r="173" spans="4:17" customFormat="1" x14ac:dyDescent="0.2">
      <c r="D173" s="15" t="s">
        <v>6</v>
      </c>
      <c r="E173" s="15" t="s">
        <v>25</v>
      </c>
      <c r="F173" s="16">
        <v>1</v>
      </c>
      <c r="G173" s="16">
        <v>1</v>
      </c>
      <c r="H173" s="75">
        <v>0</v>
      </c>
      <c r="I173" s="75">
        <v>0</v>
      </c>
      <c r="J173" s="75">
        <v>0</v>
      </c>
      <c r="K173" s="16">
        <v>1</v>
      </c>
      <c r="L173" s="75">
        <v>0</v>
      </c>
      <c r="M173" s="16">
        <v>1</v>
      </c>
      <c r="N173" s="16">
        <v>1</v>
      </c>
      <c r="O173" s="75">
        <v>0</v>
      </c>
      <c r="P173" s="75">
        <v>0</v>
      </c>
      <c r="Q173" s="75">
        <v>0</v>
      </c>
    </row>
    <row r="174" spans="4:17" customFormat="1" x14ac:dyDescent="0.2">
      <c r="D174" s="15" t="s">
        <v>6</v>
      </c>
      <c r="E174" s="15" t="s">
        <v>26</v>
      </c>
      <c r="F174" s="16">
        <v>5</v>
      </c>
      <c r="G174" s="16">
        <v>5</v>
      </c>
      <c r="H174" s="16">
        <v>2</v>
      </c>
      <c r="I174" s="16">
        <v>2</v>
      </c>
      <c r="J174" s="16">
        <v>2</v>
      </c>
      <c r="K174" s="16">
        <v>1</v>
      </c>
      <c r="L174" s="75">
        <v>0</v>
      </c>
      <c r="M174" s="75">
        <v>0</v>
      </c>
      <c r="N174" s="75">
        <v>0</v>
      </c>
      <c r="O174" s="75">
        <v>0</v>
      </c>
      <c r="P174" s="75">
        <v>0</v>
      </c>
      <c r="Q174" s="16">
        <v>5000</v>
      </c>
    </row>
    <row r="175" spans="4:17" customFormat="1" x14ac:dyDescent="0.2">
      <c r="E175" s="38"/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</row>
    <row r="176" spans="4:17" customFormat="1" x14ac:dyDescent="0.2">
      <c r="E176" s="38"/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</row>
    <row r="177" spans="4:17" customFormat="1" x14ac:dyDescent="0.2">
      <c r="E177" s="38"/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</row>
    <row r="178" spans="4:17" customFormat="1" x14ac:dyDescent="0.2">
      <c r="E178" s="71" t="str">
        <f>CONCATENATE("EWIDENCJA SPRAW Z WYKAZU S W SĄDZIE APELACYJNYM W LUBLINIE ",Ustawienia!$I$8," ")</f>
        <v xml:space="preserve">EWIDENCJA SPRAW Z WYKAZU S W SĄDZIE APELACYJNYM W LUBLINIE ZA III KWARTAŁY 2014r. </v>
      </c>
      <c r="F178" s="72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</row>
    <row r="179" spans="4:17" customFormat="1" x14ac:dyDescent="0.2"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</row>
    <row r="180" spans="4:17" customFormat="1" x14ac:dyDescent="0.2">
      <c r="E180" s="99" t="s">
        <v>27</v>
      </c>
      <c r="F180" s="91" t="s">
        <v>28</v>
      </c>
      <c r="G180" s="79" t="s">
        <v>29</v>
      </c>
      <c r="H180" s="80"/>
      <c r="I180" s="80"/>
      <c r="J180" s="80"/>
      <c r="K180" s="80"/>
      <c r="L180" s="81"/>
      <c r="M180" s="79" t="s">
        <v>34</v>
      </c>
      <c r="N180" s="80"/>
      <c r="O180" s="80"/>
      <c r="P180" s="81"/>
      <c r="Q180" s="85" t="s">
        <v>36</v>
      </c>
    </row>
    <row r="181" spans="4:17" customFormat="1" x14ac:dyDescent="0.2">
      <c r="E181" s="99"/>
      <c r="F181" s="92"/>
      <c r="G181" s="82"/>
      <c r="H181" s="83"/>
      <c r="I181" s="83"/>
      <c r="J181" s="83"/>
      <c r="K181" s="83"/>
      <c r="L181" s="84"/>
      <c r="M181" s="82"/>
      <c r="N181" s="83"/>
      <c r="O181" s="83"/>
      <c r="P181" s="84"/>
      <c r="Q181" s="90"/>
    </row>
    <row r="182" spans="4:17" customFormat="1" x14ac:dyDescent="0.2">
      <c r="E182" s="99"/>
      <c r="F182" s="92"/>
      <c r="G182" s="91" t="s">
        <v>30</v>
      </c>
      <c r="H182" s="87" t="s">
        <v>33</v>
      </c>
      <c r="I182" s="88"/>
      <c r="J182" s="88"/>
      <c r="K182" s="88"/>
      <c r="L182" s="88"/>
      <c r="M182" s="91" t="s">
        <v>30</v>
      </c>
      <c r="N182" s="94" t="s">
        <v>35</v>
      </c>
      <c r="O182" s="95"/>
      <c r="P182" s="96"/>
      <c r="Q182" s="90"/>
    </row>
    <row r="183" spans="4:17" customFormat="1" x14ac:dyDescent="0.2">
      <c r="E183" s="99"/>
      <c r="F183" s="92"/>
      <c r="G183" s="92"/>
      <c r="H183" s="97" t="s">
        <v>31</v>
      </c>
      <c r="I183" s="98"/>
      <c r="J183" s="87" t="s">
        <v>14</v>
      </c>
      <c r="K183" s="87" t="s">
        <v>15</v>
      </c>
      <c r="L183" s="85" t="s">
        <v>32</v>
      </c>
      <c r="M183" s="92"/>
      <c r="N183" s="85" t="s">
        <v>17</v>
      </c>
      <c r="O183" s="85" t="s">
        <v>69</v>
      </c>
      <c r="P183" s="85" t="s">
        <v>19</v>
      </c>
      <c r="Q183" s="90"/>
    </row>
    <row r="184" spans="4:17" customFormat="1" ht="40.5" customHeight="1" x14ac:dyDescent="0.2">
      <c r="E184" s="99"/>
      <c r="F184" s="93"/>
      <c r="G184" s="93"/>
      <c r="H184" s="48" t="s">
        <v>12</v>
      </c>
      <c r="I184" s="47" t="s">
        <v>68</v>
      </c>
      <c r="J184" s="88"/>
      <c r="K184" s="88"/>
      <c r="L184" s="86"/>
      <c r="M184" s="93"/>
      <c r="N184" s="89"/>
      <c r="O184" s="89"/>
      <c r="P184" s="89"/>
      <c r="Q184" s="89"/>
    </row>
    <row r="185" spans="4:17" customFormat="1" x14ac:dyDescent="0.2">
      <c r="E185" s="44">
        <v>0</v>
      </c>
      <c r="F185" s="44">
        <v>1</v>
      </c>
      <c r="G185" s="44">
        <v>2</v>
      </c>
      <c r="H185" s="44">
        <v>3</v>
      </c>
      <c r="I185" s="44">
        <v>4</v>
      </c>
      <c r="J185" s="44">
        <v>5</v>
      </c>
      <c r="K185" s="44">
        <v>6</v>
      </c>
      <c r="L185" s="44">
        <v>7</v>
      </c>
      <c r="M185" s="44">
        <v>8</v>
      </c>
      <c r="N185" s="44">
        <v>9</v>
      </c>
      <c r="O185" s="44">
        <v>10</v>
      </c>
      <c r="P185" s="44">
        <v>11</v>
      </c>
      <c r="Q185" s="44">
        <v>12</v>
      </c>
    </row>
    <row r="186" spans="4:17" customFormat="1" ht="12.75" hidden="1" x14ac:dyDescent="0.2">
      <c r="D186" s="6" t="s">
        <v>2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4:17" customFormat="1" ht="10.15" hidden="1" customHeight="1" x14ac:dyDescent="0.2">
      <c r="D187" s="14" t="s">
        <v>71</v>
      </c>
      <c r="E187" s="14" t="s">
        <v>6</v>
      </c>
      <c r="F187" s="15" t="s">
        <v>9</v>
      </c>
      <c r="G187" s="15" t="s">
        <v>11</v>
      </c>
      <c r="H187" s="15" t="s">
        <v>12</v>
      </c>
      <c r="I187" s="15" t="s">
        <v>13</v>
      </c>
      <c r="J187" s="15" t="s">
        <v>14</v>
      </c>
      <c r="K187" s="15" t="s">
        <v>15</v>
      </c>
      <c r="L187" s="15" t="s">
        <v>16</v>
      </c>
      <c r="M187" s="15" t="s">
        <v>10</v>
      </c>
      <c r="N187" s="15" t="s">
        <v>17</v>
      </c>
      <c r="O187" s="15" t="s">
        <v>18</v>
      </c>
      <c r="P187" s="15" t="s">
        <v>19</v>
      </c>
      <c r="Q187" s="15" t="s">
        <v>20</v>
      </c>
    </row>
    <row r="188" spans="4:17" customFormat="1" x14ac:dyDescent="0.2">
      <c r="D188" s="15" t="s">
        <v>77</v>
      </c>
      <c r="E188" s="15" t="s">
        <v>21</v>
      </c>
      <c r="F188" s="16">
        <v>138</v>
      </c>
      <c r="G188" s="16">
        <v>142</v>
      </c>
      <c r="H188" s="16">
        <v>13</v>
      </c>
      <c r="I188" s="16">
        <v>12</v>
      </c>
      <c r="J188" s="16">
        <v>39</v>
      </c>
      <c r="K188" s="16">
        <v>77</v>
      </c>
      <c r="L188" s="16">
        <v>13</v>
      </c>
      <c r="M188" s="16">
        <v>2</v>
      </c>
      <c r="N188" s="16">
        <v>2</v>
      </c>
      <c r="O188" s="75">
        <v>0</v>
      </c>
      <c r="P188" s="75">
        <v>0</v>
      </c>
      <c r="Q188" s="16">
        <v>36000</v>
      </c>
    </row>
    <row r="189" spans="4:17" customFormat="1" x14ac:dyDescent="0.2">
      <c r="D189" s="15" t="s">
        <v>6</v>
      </c>
      <c r="E189" s="15" t="s">
        <v>22</v>
      </c>
      <c r="F189" s="16">
        <v>32</v>
      </c>
      <c r="G189" s="16">
        <v>33</v>
      </c>
      <c r="H189" s="16">
        <v>1</v>
      </c>
      <c r="I189" s="16">
        <v>1</v>
      </c>
      <c r="J189" s="16">
        <v>13</v>
      </c>
      <c r="K189" s="16">
        <v>7</v>
      </c>
      <c r="L189" s="16">
        <v>12</v>
      </c>
      <c r="M189" s="16">
        <v>2</v>
      </c>
      <c r="N189" s="16">
        <v>2</v>
      </c>
      <c r="O189" s="75">
        <v>0</v>
      </c>
      <c r="P189" s="75">
        <v>0</v>
      </c>
      <c r="Q189" s="16">
        <v>5000</v>
      </c>
    </row>
    <row r="190" spans="4:17" customFormat="1" x14ac:dyDescent="0.2">
      <c r="D190" s="15" t="s">
        <v>6</v>
      </c>
      <c r="E190" s="15" t="s">
        <v>23</v>
      </c>
      <c r="F190" s="16">
        <v>76</v>
      </c>
      <c r="G190" s="16">
        <v>77</v>
      </c>
      <c r="H190" s="16">
        <v>2</v>
      </c>
      <c r="I190" s="16">
        <v>2</v>
      </c>
      <c r="J190" s="16">
        <v>18</v>
      </c>
      <c r="K190" s="16">
        <v>56</v>
      </c>
      <c r="L190" s="16">
        <v>1</v>
      </c>
      <c r="M190" s="75">
        <v>0</v>
      </c>
      <c r="N190" s="75">
        <v>0</v>
      </c>
      <c r="O190" s="75">
        <v>0</v>
      </c>
      <c r="P190" s="75">
        <v>0</v>
      </c>
      <c r="Q190" s="16">
        <v>4000</v>
      </c>
    </row>
    <row r="191" spans="4:17" customFormat="1" x14ac:dyDescent="0.2">
      <c r="D191" s="15" t="s">
        <v>6</v>
      </c>
      <c r="E191" s="15" t="s">
        <v>24</v>
      </c>
      <c r="F191" s="16">
        <v>23</v>
      </c>
      <c r="G191" s="16">
        <v>25</v>
      </c>
      <c r="H191" s="16">
        <v>7</v>
      </c>
      <c r="I191" s="16">
        <v>7</v>
      </c>
      <c r="J191" s="16">
        <v>6</v>
      </c>
      <c r="K191" s="16">
        <v>12</v>
      </c>
      <c r="L191" s="75">
        <v>0</v>
      </c>
      <c r="M191" s="75">
        <v>0</v>
      </c>
      <c r="N191" s="75">
        <v>0</v>
      </c>
      <c r="O191" s="75">
        <v>0</v>
      </c>
      <c r="P191" s="75">
        <v>0</v>
      </c>
      <c r="Q191" s="16">
        <v>22000</v>
      </c>
    </row>
    <row r="192" spans="4:17" customFormat="1" x14ac:dyDescent="0.2">
      <c r="D192" s="15" t="s">
        <v>6</v>
      </c>
      <c r="E192" s="15" t="s">
        <v>25</v>
      </c>
      <c r="F192" s="16">
        <v>4</v>
      </c>
      <c r="G192" s="16">
        <v>4</v>
      </c>
      <c r="H192" s="16">
        <v>2</v>
      </c>
      <c r="I192" s="16">
        <v>2</v>
      </c>
      <c r="J192" s="75">
        <v>0</v>
      </c>
      <c r="K192" s="16">
        <v>2</v>
      </c>
      <c r="L192" s="75">
        <v>0</v>
      </c>
      <c r="M192" s="75">
        <v>0</v>
      </c>
      <c r="N192" s="75">
        <v>0</v>
      </c>
      <c r="O192" s="75">
        <v>0</v>
      </c>
      <c r="P192" s="75">
        <v>0</v>
      </c>
      <c r="Q192" s="16">
        <v>5000</v>
      </c>
    </row>
    <row r="193" spans="4:17" customFormat="1" x14ac:dyDescent="0.2">
      <c r="D193" s="15" t="s">
        <v>6</v>
      </c>
      <c r="E193" s="15" t="s">
        <v>26</v>
      </c>
      <c r="F193" s="16">
        <v>3</v>
      </c>
      <c r="G193" s="16">
        <v>3</v>
      </c>
      <c r="H193" s="16">
        <v>1</v>
      </c>
      <c r="I193" s="75">
        <v>0</v>
      </c>
      <c r="J193" s="16">
        <v>2</v>
      </c>
      <c r="K193" s="75">
        <v>0</v>
      </c>
      <c r="L193" s="75">
        <v>0</v>
      </c>
      <c r="M193" s="75">
        <v>0</v>
      </c>
      <c r="N193" s="75">
        <v>0</v>
      </c>
      <c r="O193" s="75">
        <v>0</v>
      </c>
      <c r="P193" s="75">
        <v>0</v>
      </c>
      <c r="Q193" s="75">
        <v>0</v>
      </c>
    </row>
    <row r="194" spans="4:17" customFormat="1" x14ac:dyDescent="0.2">
      <c r="E194" s="38"/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</row>
    <row r="195" spans="4:17" customFormat="1" x14ac:dyDescent="0.2">
      <c r="E195" s="38"/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</row>
    <row r="196" spans="4:17" customFormat="1" x14ac:dyDescent="0.2">
      <c r="E196" s="38"/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</row>
    <row r="197" spans="4:17" customFormat="1" x14ac:dyDescent="0.2">
      <c r="E197" s="71" t="str">
        <f>CONCATENATE("EWIDENCJA SPRAW Z WYKAZU S W SĄDZIE APELACYJNYM W ŁODZI ",Ustawienia!$I$8," ")</f>
        <v xml:space="preserve">EWIDENCJA SPRAW Z WYKAZU S W SĄDZIE APELACYJNYM W ŁODZI ZA III KWARTAŁY 2014r. </v>
      </c>
      <c r="F197" s="72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</row>
    <row r="198" spans="4:17" customFormat="1" x14ac:dyDescent="0.2"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</row>
    <row r="199" spans="4:17" customFormat="1" x14ac:dyDescent="0.2">
      <c r="E199" s="99" t="s">
        <v>27</v>
      </c>
      <c r="F199" s="91" t="s">
        <v>28</v>
      </c>
      <c r="G199" s="79" t="s">
        <v>29</v>
      </c>
      <c r="H199" s="80"/>
      <c r="I199" s="80"/>
      <c r="J199" s="80"/>
      <c r="K199" s="80"/>
      <c r="L199" s="81"/>
      <c r="M199" s="79" t="s">
        <v>34</v>
      </c>
      <c r="N199" s="80"/>
      <c r="O199" s="80"/>
      <c r="P199" s="81"/>
      <c r="Q199" s="85" t="s">
        <v>36</v>
      </c>
    </row>
    <row r="200" spans="4:17" customFormat="1" x14ac:dyDescent="0.2">
      <c r="E200" s="99"/>
      <c r="F200" s="92"/>
      <c r="G200" s="82"/>
      <c r="H200" s="83"/>
      <c r="I200" s="83"/>
      <c r="J200" s="83"/>
      <c r="K200" s="83"/>
      <c r="L200" s="84"/>
      <c r="M200" s="82"/>
      <c r="N200" s="83"/>
      <c r="O200" s="83"/>
      <c r="P200" s="84"/>
      <c r="Q200" s="90"/>
    </row>
    <row r="201" spans="4:17" customFormat="1" x14ac:dyDescent="0.2">
      <c r="E201" s="99"/>
      <c r="F201" s="92"/>
      <c r="G201" s="91" t="s">
        <v>30</v>
      </c>
      <c r="H201" s="87" t="s">
        <v>33</v>
      </c>
      <c r="I201" s="88"/>
      <c r="J201" s="88"/>
      <c r="K201" s="88"/>
      <c r="L201" s="88"/>
      <c r="M201" s="91" t="s">
        <v>30</v>
      </c>
      <c r="N201" s="94" t="s">
        <v>35</v>
      </c>
      <c r="O201" s="95"/>
      <c r="P201" s="96"/>
      <c r="Q201" s="90"/>
    </row>
    <row r="202" spans="4:17" customFormat="1" ht="10.15" customHeight="1" x14ac:dyDescent="0.2">
      <c r="E202" s="99"/>
      <c r="F202" s="92"/>
      <c r="G202" s="92"/>
      <c r="H202" s="97" t="s">
        <v>31</v>
      </c>
      <c r="I202" s="98"/>
      <c r="J202" s="87" t="s">
        <v>14</v>
      </c>
      <c r="K202" s="87" t="s">
        <v>15</v>
      </c>
      <c r="L202" s="85" t="s">
        <v>32</v>
      </c>
      <c r="M202" s="92"/>
      <c r="N202" s="85" t="s">
        <v>17</v>
      </c>
      <c r="O202" s="85" t="s">
        <v>69</v>
      </c>
      <c r="P202" s="85" t="s">
        <v>19</v>
      </c>
      <c r="Q202" s="90"/>
    </row>
    <row r="203" spans="4:17" customFormat="1" ht="33.75" x14ac:dyDescent="0.2">
      <c r="E203" s="99"/>
      <c r="F203" s="93"/>
      <c r="G203" s="93"/>
      <c r="H203" s="48" t="s">
        <v>12</v>
      </c>
      <c r="I203" s="47" t="s">
        <v>68</v>
      </c>
      <c r="J203" s="88"/>
      <c r="K203" s="88"/>
      <c r="L203" s="86"/>
      <c r="M203" s="93"/>
      <c r="N203" s="89"/>
      <c r="O203" s="89"/>
      <c r="P203" s="89"/>
      <c r="Q203" s="89"/>
    </row>
    <row r="204" spans="4:17" customFormat="1" x14ac:dyDescent="0.2">
      <c r="E204" s="44">
        <v>0</v>
      </c>
      <c r="F204" s="44">
        <v>1</v>
      </c>
      <c r="G204" s="44">
        <v>2</v>
      </c>
      <c r="H204" s="44">
        <v>3</v>
      </c>
      <c r="I204" s="44">
        <v>4</v>
      </c>
      <c r="J204" s="44">
        <v>5</v>
      </c>
      <c r="K204" s="44">
        <v>6</v>
      </c>
      <c r="L204" s="44">
        <v>7</v>
      </c>
      <c r="M204" s="44">
        <v>8</v>
      </c>
      <c r="N204" s="44">
        <v>9</v>
      </c>
      <c r="O204" s="44">
        <v>10</v>
      </c>
      <c r="P204" s="44">
        <v>11</v>
      </c>
      <c r="Q204" s="44">
        <v>12</v>
      </c>
    </row>
    <row r="205" spans="4:17" customFormat="1" ht="10.15" hidden="1" customHeight="1" x14ac:dyDescent="0.2">
      <c r="D205" s="6" t="s">
        <v>2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</row>
    <row r="206" spans="4:17" customFormat="1" hidden="1" x14ac:dyDescent="0.2">
      <c r="D206" s="14" t="s">
        <v>71</v>
      </c>
      <c r="E206" s="14" t="s">
        <v>6</v>
      </c>
      <c r="F206" s="15" t="s">
        <v>9</v>
      </c>
      <c r="G206" s="15" t="s">
        <v>11</v>
      </c>
      <c r="H206" s="15" t="s">
        <v>12</v>
      </c>
      <c r="I206" s="15" t="s">
        <v>13</v>
      </c>
      <c r="J206" s="15" t="s">
        <v>14</v>
      </c>
      <c r="K206" s="15" t="s">
        <v>15</v>
      </c>
      <c r="L206" s="15" t="s">
        <v>16</v>
      </c>
      <c r="M206" s="15" t="s">
        <v>10</v>
      </c>
      <c r="N206" s="15" t="s">
        <v>17</v>
      </c>
      <c r="O206" s="15" t="s">
        <v>18</v>
      </c>
      <c r="P206" s="15" t="s">
        <v>19</v>
      </c>
      <c r="Q206" s="15" t="s">
        <v>20</v>
      </c>
    </row>
    <row r="207" spans="4:17" customFormat="1" x14ac:dyDescent="0.2">
      <c r="D207" s="15" t="s">
        <v>85</v>
      </c>
      <c r="E207" s="15" t="s">
        <v>21</v>
      </c>
      <c r="F207" s="16">
        <v>97</v>
      </c>
      <c r="G207" s="16">
        <v>94</v>
      </c>
      <c r="H207" s="16">
        <v>7</v>
      </c>
      <c r="I207" s="16">
        <v>7</v>
      </c>
      <c r="J207" s="16">
        <v>42</v>
      </c>
      <c r="K207" s="16">
        <v>33</v>
      </c>
      <c r="L207" s="16">
        <v>12</v>
      </c>
      <c r="M207" s="16">
        <v>13</v>
      </c>
      <c r="N207" s="16">
        <v>13</v>
      </c>
      <c r="O207" s="75">
        <v>0</v>
      </c>
      <c r="P207" s="75">
        <v>0</v>
      </c>
      <c r="Q207" s="16">
        <v>27000</v>
      </c>
    </row>
    <row r="208" spans="4:17" customFormat="1" x14ac:dyDescent="0.2">
      <c r="D208" s="15" t="s">
        <v>6</v>
      </c>
      <c r="E208" s="15" t="s">
        <v>22</v>
      </c>
      <c r="F208" s="16">
        <v>18</v>
      </c>
      <c r="G208" s="16">
        <v>20</v>
      </c>
      <c r="H208" s="16">
        <v>1</v>
      </c>
      <c r="I208" s="16">
        <v>1</v>
      </c>
      <c r="J208" s="16">
        <v>11</v>
      </c>
      <c r="K208" s="16">
        <v>3</v>
      </c>
      <c r="L208" s="16">
        <v>5</v>
      </c>
      <c r="M208" s="16">
        <v>1</v>
      </c>
      <c r="N208" s="16">
        <v>1</v>
      </c>
      <c r="O208" s="75">
        <v>0</v>
      </c>
      <c r="P208" s="75">
        <v>0</v>
      </c>
      <c r="Q208" s="16">
        <v>2000</v>
      </c>
    </row>
    <row r="209" spans="4:17" customFormat="1" x14ac:dyDescent="0.2">
      <c r="D209" s="15" t="s">
        <v>6</v>
      </c>
      <c r="E209" s="15" t="s">
        <v>23</v>
      </c>
      <c r="F209" s="16">
        <v>65</v>
      </c>
      <c r="G209" s="16">
        <v>58</v>
      </c>
      <c r="H209" s="16">
        <v>4</v>
      </c>
      <c r="I209" s="16">
        <v>4</v>
      </c>
      <c r="J209" s="16">
        <v>24</v>
      </c>
      <c r="K209" s="16">
        <v>24</v>
      </c>
      <c r="L209" s="16">
        <v>6</v>
      </c>
      <c r="M209" s="16">
        <v>11</v>
      </c>
      <c r="N209" s="16">
        <v>11</v>
      </c>
      <c r="O209" s="75">
        <v>0</v>
      </c>
      <c r="P209" s="75">
        <v>0</v>
      </c>
      <c r="Q209" s="16">
        <v>21000</v>
      </c>
    </row>
    <row r="210" spans="4:17" customFormat="1" x14ac:dyDescent="0.2">
      <c r="D210" s="15" t="s">
        <v>6</v>
      </c>
      <c r="E210" s="15" t="s">
        <v>24</v>
      </c>
      <c r="F210" s="16">
        <v>6</v>
      </c>
      <c r="G210" s="16">
        <v>7</v>
      </c>
      <c r="H210" s="16">
        <v>1</v>
      </c>
      <c r="I210" s="16">
        <v>1</v>
      </c>
      <c r="J210" s="16">
        <v>4</v>
      </c>
      <c r="K210" s="16">
        <v>1</v>
      </c>
      <c r="L210" s="16">
        <v>1</v>
      </c>
      <c r="M210" s="75">
        <v>0</v>
      </c>
      <c r="N210" s="75">
        <v>0</v>
      </c>
      <c r="O210" s="75">
        <v>0</v>
      </c>
      <c r="P210" s="75">
        <v>0</v>
      </c>
      <c r="Q210" s="16">
        <v>2000</v>
      </c>
    </row>
    <row r="211" spans="4:17" customFormat="1" x14ac:dyDescent="0.2">
      <c r="D211" s="15" t="s">
        <v>6</v>
      </c>
      <c r="E211" s="15" t="s">
        <v>25</v>
      </c>
      <c r="F211" s="75">
        <v>0</v>
      </c>
      <c r="G211" s="75">
        <v>0</v>
      </c>
      <c r="H211" s="75">
        <v>0</v>
      </c>
      <c r="I211" s="75">
        <v>0</v>
      </c>
      <c r="J211" s="75">
        <v>0</v>
      </c>
      <c r="K211" s="75">
        <v>0</v>
      </c>
      <c r="L211" s="75">
        <v>0</v>
      </c>
      <c r="M211" s="75">
        <v>0</v>
      </c>
      <c r="N211" s="75">
        <v>0</v>
      </c>
      <c r="O211" s="75">
        <v>0</v>
      </c>
      <c r="P211" s="75">
        <v>0</v>
      </c>
      <c r="Q211" s="75">
        <v>0</v>
      </c>
    </row>
    <row r="212" spans="4:17" customFormat="1" x14ac:dyDescent="0.2">
      <c r="D212" s="15" t="s">
        <v>6</v>
      </c>
      <c r="E212" s="15" t="s">
        <v>26</v>
      </c>
      <c r="F212" s="16">
        <v>8</v>
      </c>
      <c r="G212" s="16">
        <v>9</v>
      </c>
      <c r="H212" s="16">
        <v>1</v>
      </c>
      <c r="I212" s="16">
        <v>1</v>
      </c>
      <c r="J212" s="16">
        <v>3</v>
      </c>
      <c r="K212" s="16">
        <v>5</v>
      </c>
      <c r="L212" s="75">
        <v>0</v>
      </c>
      <c r="M212" s="16">
        <v>1</v>
      </c>
      <c r="N212" s="16">
        <v>1</v>
      </c>
      <c r="O212" s="75">
        <v>0</v>
      </c>
      <c r="P212" s="75">
        <v>0</v>
      </c>
      <c r="Q212" s="16">
        <v>2000</v>
      </c>
    </row>
    <row r="213" spans="4:17" customFormat="1" x14ac:dyDescent="0.2">
      <c r="E213" s="38"/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</row>
    <row r="214" spans="4:17" customFormat="1" x14ac:dyDescent="0.2">
      <c r="E214" s="38"/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</row>
    <row r="215" spans="4:17" customFormat="1" x14ac:dyDescent="0.2">
      <c r="E215" s="38"/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</row>
    <row r="216" spans="4:17" customFormat="1" x14ac:dyDescent="0.2">
      <c r="E216" s="71" t="str">
        <f>CONCATENATE("EWIDENCJA SPRAW Z WYKAZU S W SĄDZIE APELACYJNYM W POZNANIU ",Ustawienia!$I$8," ")</f>
        <v xml:space="preserve">EWIDENCJA SPRAW Z WYKAZU S W SĄDZIE APELACYJNYM W POZNANIU ZA III KWARTAŁY 2014r. </v>
      </c>
      <c r="F216" s="72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</row>
    <row r="217" spans="4:17" customFormat="1" x14ac:dyDescent="0.2"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</row>
    <row r="218" spans="4:17" customFormat="1" x14ac:dyDescent="0.2">
      <c r="E218" s="99" t="s">
        <v>27</v>
      </c>
      <c r="F218" s="91" t="s">
        <v>28</v>
      </c>
      <c r="G218" s="79" t="s">
        <v>29</v>
      </c>
      <c r="H218" s="80"/>
      <c r="I218" s="80"/>
      <c r="J218" s="80"/>
      <c r="K218" s="80"/>
      <c r="L218" s="81"/>
      <c r="M218" s="79" t="s">
        <v>34</v>
      </c>
      <c r="N218" s="80"/>
      <c r="O218" s="80"/>
      <c r="P218" s="81"/>
      <c r="Q218" s="85" t="s">
        <v>36</v>
      </c>
    </row>
    <row r="219" spans="4:17" customFormat="1" x14ac:dyDescent="0.2">
      <c r="E219" s="99"/>
      <c r="F219" s="92"/>
      <c r="G219" s="82"/>
      <c r="H219" s="83"/>
      <c r="I219" s="83"/>
      <c r="J219" s="83"/>
      <c r="K219" s="83"/>
      <c r="L219" s="84"/>
      <c r="M219" s="82"/>
      <c r="N219" s="83"/>
      <c r="O219" s="83"/>
      <c r="P219" s="84"/>
      <c r="Q219" s="90"/>
    </row>
    <row r="220" spans="4:17" customFormat="1" ht="10.15" customHeight="1" x14ac:dyDescent="0.2">
      <c r="E220" s="99"/>
      <c r="F220" s="92"/>
      <c r="G220" s="91" t="s">
        <v>30</v>
      </c>
      <c r="H220" s="87" t="s">
        <v>33</v>
      </c>
      <c r="I220" s="88"/>
      <c r="J220" s="88"/>
      <c r="K220" s="88"/>
      <c r="L220" s="88"/>
      <c r="M220" s="91" t="s">
        <v>30</v>
      </c>
      <c r="N220" s="94" t="s">
        <v>35</v>
      </c>
      <c r="O220" s="95"/>
      <c r="P220" s="96"/>
      <c r="Q220" s="90"/>
    </row>
    <row r="221" spans="4:17" customFormat="1" x14ac:dyDescent="0.2">
      <c r="E221" s="99"/>
      <c r="F221" s="92"/>
      <c r="G221" s="92"/>
      <c r="H221" s="97" t="s">
        <v>31</v>
      </c>
      <c r="I221" s="98"/>
      <c r="J221" s="87" t="s">
        <v>14</v>
      </c>
      <c r="K221" s="87" t="s">
        <v>15</v>
      </c>
      <c r="L221" s="85" t="s">
        <v>32</v>
      </c>
      <c r="M221" s="92"/>
      <c r="N221" s="85" t="s">
        <v>17</v>
      </c>
      <c r="O221" s="85" t="s">
        <v>69</v>
      </c>
      <c r="P221" s="85" t="s">
        <v>19</v>
      </c>
      <c r="Q221" s="90"/>
    </row>
    <row r="222" spans="4:17" customFormat="1" ht="33.75" x14ac:dyDescent="0.2">
      <c r="E222" s="99"/>
      <c r="F222" s="93"/>
      <c r="G222" s="93"/>
      <c r="H222" s="48" t="s">
        <v>12</v>
      </c>
      <c r="I222" s="47" t="s">
        <v>68</v>
      </c>
      <c r="J222" s="88"/>
      <c r="K222" s="88"/>
      <c r="L222" s="86"/>
      <c r="M222" s="93"/>
      <c r="N222" s="89"/>
      <c r="O222" s="89"/>
      <c r="P222" s="89"/>
      <c r="Q222" s="89"/>
    </row>
    <row r="223" spans="4:17" customFormat="1" ht="10.15" customHeight="1" x14ac:dyDescent="0.2">
      <c r="E223" s="44">
        <v>0</v>
      </c>
      <c r="F223" s="44">
        <v>1</v>
      </c>
      <c r="G223" s="44">
        <v>2</v>
      </c>
      <c r="H223" s="44">
        <v>3</v>
      </c>
      <c r="I223" s="44">
        <v>4</v>
      </c>
      <c r="J223" s="44">
        <v>5</v>
      </c>
      <c r="K223" s="44">
        <v>6</v>
      </c>
      <c r="L223" s="44">
        <v>7</v>
      </c>
      <c r="M223" s="44">
        <v>8</v>
      </c>
      <c r="N223" s="44">
        <v>9</v>
      </c>
      <c r="O223" s="44">
        <v>10</v>
      </c>
      <c r="P223" s="44">
        <v>11</v>
      </c>
      <c r="Q223" s="44">
        <v>12</v>
      </c>
    </row>
    <row r="224" spans="4:17" customFormat="1" ht="12.75" hidden="1" x14ac:dyDescent="0.2">
      <c r="D224" s="6" t="s">
        <v>2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</row>
    <row r="225" spans="4:17" customFormat="1" hidden="1" x14ac:dyDescent="0.2">
      <c r="D225" s="14" t="s">
        <v>71</v>
      </c>
      <c r="E225" s="14" t="s">
        <v>6</v>
      </c>
      <c r="F225" s="15" t="s">
        <v>9</v>
      </c>
      <c r="G225" s="15" t="s">
        <v>11</v>
      </c>
      <c r="H225" s="15" t="s">
        <v>12</v>
      </c>
      <c r="I225" s="15" t="s">
        <v>13</v>
      </c>
      <c r="J225" s="15" t="s">
        <v>14</v>
      </c>
      <c r="K225" s="15" t="s">
        <v>15</v>
      </c>
      <c r="L225" s="15" t="s">
        <v>16</v>
      </c>
      <c r="M225" s="15" t="s">
        <v>10</v>
      </c>
      <c r="N225" s="15" t="s">
        <v>17</v>
      </c>
      <c r="O225" s="15" t="s">
        <v>18</v>
      </c>
      <c r="P225" s="15" t="s">
        <v>19</v>
      </c>
      <c r="Q225" s="15" t="s">
        <v>20</v>
      </c>
    </row>
    <row r="226" spans="4:17" customFormat="1" x14ac:dyDescent="0.2">
      <c r="D226" s="15" t="s">
        <v>78</v>
      </c>
      <c r="E226" s="15" t="s">
        <v>21</v>
      </c>
      <c r="F226" s="16">
        <v>96</v>
      </c>
      <c r="G226" s="16">
        <v>104</v>
      </c>
      <c r="H226" s="16">
        <v>21</v>
      </c>
      <c r="I226" s="16">
        <v>19</v>
      </c>
      <c r="J226" s="16">
        <v>45</v>
      </c>
      <c r="K226" s="16">
        <v>25</v>
      </c>
      <c r="L226" s="16">
        <v>13</v>
      </c>
      <c r="M226" s="16">
        <v>7</v>
      </c>
      <c r="N226" s="16">
        <v>7</v>
      </c>
      <c r="O226" s="75">
        <v>0</v>
      </c>
      <c r="P226" s="75">
        <v>0</v>
      </c>
      <c r="Q226" s="16">
        <v>60000</v>
      </c>
    </row>
    <row r="227" spans="4:17" customFormat="1" x14ac:dyDescent="0.2">
      <c r="D227" s="15" t="s">
        <v>6</v>
      </c>
      <c r="E227" s="15" t="s">
        <v>22</v>
      </c>
      <c r="F227" s="16">
        <v>28</v>
      </c>
      <c r="G227" s="16">
        <v>31</v>
      </c>
      <c r="H227" s="16">
        <v>9</v>
      </c>
      <c r="I227" s="16">
        <v>8</v>
      </c>
      <c r="J227" s="16">
        <v>7</v>
      </c>
      <c r="K227" s="16">
        <v>3</v>
      </c>
      <c r="L227" s="16">
        <v>12</v>
      </c>
      <c r="M227" s="16">
        <v>5</v>
      </c>
      <c r="N227" s="16">
        <v>5</v>
      </c>
      <c r="O227" s="75">
        <v>0</v>
      </c>
      <c r="P227" s="75">
        <v>0</v>
      </c>
      <c r="Q227" s="16">
        <v>26000</v>
      </c>
    </row>
    <row r="228" spans="4:17" customFormat="1" x14ac:dyDescent="0.2">
      <c r="D228" s="15" t="s">
        <v>6</v>
      </c>
      <c r="E228" s="15" t="s">
        <v>23</v>
      </c>
      <c r="F228" s="16">
        <v>62</v>
      </c>
      <c r="G228" s="16">
        <v>67</v>
      </c>
      <c r="H228" s="16">
        <v>10</v>
      </c>
      <c r="I228" s="16">
        <v>9</v>
      </c>
      <c r="J228" s="16">
        <v>35</v>
      </c>
      <c r="K228" s="16">
        <v>21</v>
      </c>
      <c r="L228" s="16">
        <v>1</v>
      </c>
      <c r="M228" s="16">
        <v>1</v>
      </c>
      <c r="N228" s="16">
        <v>1</v>
      </c>
      <c r="O228" s="75">
        <v>0</v>
      </c>
      <c r="P228" s="75">
        <v>0</v>
      </c>
      <c r="Q228" s="16">
        <v>30000</v>
      </c>
    </row>
    <row r="229" spans="4:17" customFormat="1" x14ac:dyDescent="0.2">
      <c r="D229" s="15" t="s">
        <v>6</v>
      </c>
      <c r="E229" s="15" t="s">
        <v>24</v>
      </c>
      <c r="F229" s="16">
        <v>5</v>
      </c>
      <c r="G229" s="16">
        <v>5</v>
      </c>
      <c r="H229" s="16">
        <v>2</v>
      </c>
      <c r="I229" s="16">
        <v>2</v>
      </c>
      <c r="J229" s="16">
        <v>3</v>
      </c>
      <c r="K229" s="75">
        <v>0</v>
      </c>
      <c r="L229" s="75">
        <v>0</v>
      </c>
      <c r="M229" s="16">
        <v>1</v>
      </c>
      <c r="N229" s="16">
        <v>1</v>
      </c>
      <c r="O229" s="75">
        <v>0</v>
      </c>
      <c r="P229" s="75">
        <v>0</v>
      </c>
      <c r="Q229" s="16">
        <v>4000</v>
      </c>
    </row>
    <row r="230" spans="4:17" customFormat="1" x14ac:dyDescent="0.2">
      <c r="D230" s="15" t="s">
        <v>6</v>
      </c>
      <c r="E230" s="15" t="s">
        <v>25</v>
      </c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</row>
    <row r="231" spans="4:17" customFormat="1" x14ac:dyDescent="0.2">
      <c r="D231" s="15" t="s">
        <v>6</v>
      </c>
      <c r="E231" s="15" t="s">
        <v>26</v>
      </c>
      <c r="F231" s="16">
        <v>1</v>
      </c>
      <c r="G231" s="16">
        <v>1</v>
      </c>
      <c r="H231" s="75">
        <v>0</v>
      </c>
      <c r="I231" s="75">
        <v>0</v>
      </c>
      <c r="J231" s="75">
        <v>0</v>
      </c>
      <c r="K231" s="16">
        <v>1</v>
      </c>
      <c r="L231" s="75">
        <v>0</v>
      </c>
      <c r="M231" s="75">
        <v>0</v>
      </c>
      <c r="N231" s="75">
        <v>0</v>
      </c>
      <c r="O231" s="75">
        <v>0</v>
      </c>
      <c r="P231" s="75">
        <v>0</v>
      </c>
      <c r="Q231" s="75">
        <v>0</v>
      </c>
    </row>
    <row r="232" spans="4:17" customFormat="1" x14ac:dyDescent="0.2">
      <c r="E232" s="38"/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</row>
    <row r="233" spans="4:17" customFormat="1" x14ac:dyDescent="0.2">
      <c r="E233" s="38"/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</row>
    <row r="234" spans="4:17" customFormat="1" x14ac:dyDescent="0.2">
      <c r="E234" s="38"/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</row>
    <row r="235" spans="4:17" customFormat="1" x14ac:dyDescent="0.2">
      <c r="E235" s="71" t="str">
        <f>CONCATENATE("EWIDENCJA SPRAW Z WYKAZU S W SĄDZIE APELACYJNYM W RZESZOWIE ",Ustawienia!$I$8," ")</f>
        <v xml:space="preserve">EWIDENCJA SPRAW Z WYKAZU S W SĄDZIE APELACYJNYM W RZESZOWIE ZA III KWARTAŁY 2014r. </v>
      </c>
      <c r="F235" s="72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</row>
    <row r="236" spans="4:17" customFormat="1" x14ac:dyDescent="0.2"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</row>
    <row r="237" spans="4:17" customFormat="1" x14ac:dyDescent="0.2">
      <c r="E237" s="99" t="s">
        <v>27</v>
      </c>
      <c r="F237" s="91" t="s">
        <v>28</v>
      </c>
      <c r="G237" s="79" t="s">
        <v>29</v>
      </c>
      <c r="H237" s="80"/>
      <c r="I237" s="80"/>
      <c r="J237" s="80"/>
      <c r="K237" s="80"/>
      <c r="L237" s="81"/>
      <c r="M237" s="79" t="s">
        <v>34</v>
      </c>
      <c r="N237" s="80"/>
      <c r="O237" s="80"/>
      <c r="P237" s="81"/>
      <c r="Q237" s="85" t="s">
        <v>36</v>
      </c>
    </row>
    <row r="238" spans="4:17" customFormat="1" x14ac:dyDescent="0.2">
      <c r="E238" s="99"/>
      <c r="F238" s="92"/>
      <c r="G238" s="82"/>
      <c r="H238" s="83"/>
      <c r="I238" s="83"/>
      <c r="J238" s="83"/>
      <c r="K238" s="83"/>
      <c r="L238" s="84"/>
      <c r="M238" s="82"/>
      <c r="N238" s="83"/>
      <c r="O238" s="83"/>
      <c r="P238" s="84"/>
      <c r="Q238" s="90"/>
    </row>
    <row r="239" spans="4:17" customFormat="1" x14ac:dyDescent="0.2">
      <c r="E239" s="99"/>
      <c r="F239" s="92"/>
      <c r="G239" s="91" t="s">
        <v>30</v>
      </c>
      <c r="H239" s="87" t="s">
        <v>33</v>
      </c>
      <c r="I239" s="88"/>
      <c r="J239" s="88"/>
      <c r="K239" s="88"/>
      <c r="L239" s="88"/>
      <c r="M239" s="91" t="s">
        <v>30</v>
      </c>
      <c r="N239" s="94" t="s">
        <v>35</v>
      </c>
      <c r="O239" s="95"/>
      <c r="P239" s="96"/>
      <c r="Q239" s="90"/>
    </row>
    <row r="240" spans="4:17" customFormat="1" x14ac:dyDescent="0.2">
      <c r="E240" s="99"/>
      <c r="F240" s="92"/>
      <c r="G240" s="92"/>
      <c r="H240" s="97" t="s">
        <v>31</v>
      </c>
      <c r="I240" s="98"/>
      <c r="J240" s="87" t="s">
        <v>14</v>
      </c>
      <c r="K240" s="87" t="s">
        <v>15</v>
      </c>
      <c r="L240" s="85" t="s">
        <v>32</v>
      </c>
      <c r="M240" s="92"/>
      <c r="N240" s="85" t="s">
        <v>17</v>
      </c>
      <c r="O240" s="85" t="s">
        <v>69</v>
      </c>
      <c r="P240" s="85" t="s">
        <v>19</v>
      </c>
      <c r="Q240" s="90"/>
    </row>
    <row r="241" spans="4:17" customFormat="1" ht="33.75" x14ac:dyDescent="0.2">
      <c r="E241" s="99"/>
      <c r="F241" s="93"/>
      <c r="G241" s="93"/>
      <c r="H241" s="48" t="s">
        <v>12</v>
      </c>
      <c r="I241" s="47" t="s">
        <v>68</v>
      </c>
      <c r="J241" s="88"/>
      <c r="K241" s="88"/>
      <c r="L241" s="86"/>
      <c r="M241" s="93"/>
      <c r="N241" s="89"/>
      <c r="O241" s="89"/>
      <c r="P241" s="89"/>
      <c r="Q241" s="89"/>
    </row>
    <row r="242" spans="4:17" customFormat="1" x14ac:dyDescent="0.2">
      <c r="E242" s="44">
        <v>0</v>
      </c>
      <c r="F242" s="44">
        <v>1</v>
      </c>
      <c r="G242" s="44">
        <v>2</v>
      </c>
      <c r="H242" s="44">
        <v>3</v>
      </c>
      <c r="I242" s="44">
        <v>4</v>
      </c>
      <c r="J242" s="44">
        <v>5</v>
      </c>
      <c r="K242" s="44">
        <v>6</v>
      </c>
      <c r="L242" s="44">
        <v>7</v>
      </c>
      <c r="M242" s="44">
        <v>8</v>
      </c>
      <c r="N242" s="44">
        <v>9</v>
      </c>
      <c r="O242" s="44">
        <v>10</v>
      </c>
      <c r="P242" s="44">
        <v>11</v>
      </c>
      <c r="Q242" s="44">
        <v>12</v>
      </c>
    </row>
    <row r="243" spans="4:17" customFormat="1" ht="12.75" hidden="1" x14ac:dyDescent="0.2">
      <c r="D243" s="6" t="s">
        <v>2</v>
      </c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</row>
    <row r="244" spans="4:17" customFormat="1" hidden="1" x14ac:dyDescent="0.2">
      <c r="D244" s="14" t="s">
        <v>71</v>
      </c>
      <c r="E244" s="14" t="s">
        <v>6</v>
      </c>
      <c r="F244" s="15" t="s">
        <v>9</v>
      </c>
      <c r="G244" s="15" t="s">
        <v>11</v>
      </c>
      <c r="H244" s="15" t="s">
        <v>12</v>
      </c>
      <c r="I244" s="15" t="s">
        <v>13</v>
      </c>
      <c r="J244" s="15" t="s">
        <v>14</v>
      </c>
      <c r="K244" s="15" t="s">
        <v>15</v>
      </c>
      <c r="L244" s="15" t="s">
        <v>16</v>
      </c>
      <c r="M244" s="15" t="s">
        <v>10</v>
      </c>
      <c r="N244" s="15" t="s">
        <v>17</v>
      </c>
      <c r="O244" s="15" t="s">
        <v>18</v>
      </c>
      <c r="P244" s="15" t="s">
        <v>19</v>
      </c>
      <c r="Q244" s="15" t="s">
        <v>20</v>
      </c>
    </row>
    <row r="245" spans="4:17" customFormat="1" x14ac:dyDescent="0.2">
      <c r="D245" s="15" t="s">
        <v>79</v>
      </c>
      <c r="E245" s="15" t="s">
        <v>21</v>
      </c>
      <c r="F245" s="16">
        <v>103</v>
      </c>
      <c r="G245" s="16">
        <v>106</v>
      </c>
      <c r="H245" s="16">
        <v>1</v>
      </c>
      <c r="I245" s="16">
        <v>1</v>
      </c>
      <c r="J245" s="16">
        <v>29</v>
      </c>
      <c r="K245" s="16">
        <v>73</v>
      </c>
      <c r="L245" s="16">
        <v>4</v>
      </c>
      <c r="M245" s="16">
        <v>8</v>
      </c>
      <c r="N245" s="16">
        <v>8</v>
      </c>
      <c r="O245" s="75">
        <v>0</v>
      </c>
      <c r="P245" s="75">
        <v>0</v>
      </c>
      <c r="Q245" s="16">
        <v>10000</v>
      </c>
    </row>
    <row r="246" spans="4:17" customFormat="1" x14ac:dyDescent="0.2">
      <c r="D246" s="15" t="s">
        <v>6</v>
      </c>
      <c r="E246" s="15" t="s">
        <v>22</v>
      </c>
      <c r="F246" s="16">
        <v>12</v>
      </c>
      <c r="G246" s="16">
        <v>15</v>
      </c>
      <c r="H246" s="16">
        <v>1</v>
      </c>
      <c r="I246" s="16">
        <v>1</v>
      </c>
      <c r="J246" s="16">
        <v>11</v>
      </c>
      <c r="K246" s="16">
        <v>1</v>
      </c>
      <c r="L246" s="16">
        <v>3</v>
      </c>
      <c r="M246" s="16">
        <v>1</v>
      </c>
      <c r="N246" s="16">
        <v>1</v>
      </c>
      <c r="O246" s="75">
        <v>0</v>
      </c>
      <c r="P246" s="75">
        <v>0</v>
      </c>
      <c r="Q246" s="16">
        <v>10000</v>
      </c>
    </row>
    <row r="247" spans="4:17" customFormat="1" x14ac:dyDescent="0.2">
      <c r="D247" s="15" t="s">
        <v>6</v>
      </c>
      <c r="E247" s="15" t="s">
        <v>23</v>
      </c>
      <c r="F247" s="16">
        <v>88</v>
      </c>
      <c r="G247" s="16">
        <v>88</v>
      </c>
      <c r="H247" s="75">
        <v>0</v>
      </c>
      <c r="I247" s="75">
        <v>0</v>
      </c>
      <c r="J247" s="16">
        <v>17</v>
      </c>
      <c r="K247" s="16">
        <v>71</v>
      </c>
      <c r="L247" s="75">
        <v>0</v>
      </c>
      <c r="M247" s="16">
        <v>7</v>
      </c>
      <c r="N247" s="16">
        <v>7</v>
      </c>
      <c r="O247" s="75">
        <v>0</v>
      </c>
      <c r="P247" s="75">
        <v>0</v>
      </c>
      <c r="Q247" s="75">
        <v>0</v>
      </c>
    </row>
    <row r="248" spans="4:17" customFormat="1" x14ac:dyDescent="0.2">
      <c r="D248" s="15" t="s">
        <v>6</v>
      </c>
      <c r="E248" s="15" t="s">
        <v>24</v>
      </c>
      <c r="F248" s="16">
        <v>2</v>
      </c>
      <c r="G248" s="16">
        <v>2</v>
      </c>
      <c r="H248" s="75">
        <v>0</v>
      </c>
      <c r="I248" s="75">
        <v>0</v>
      </c>
      <c r="J248" s="16">
        <v>1</v>
      </c>
      <c r="K248" s="16">
        <v>1</v>
      </c>
      <c r="L248" s="75">
        <v>0</v>
      </c>
      <c r="M248" s="75">
        <v>0</v>
      </c>
      <c r="N248" s="75">
        <v>0</v>
      </c>
      <c r="O248" s="75">
        <v>0</v>
      </c>
      <c r="P248" s="75">
        <v>0</v>
      </c>
      <c r="Q248" s="75">
        <v>0</v>
      </c>
    </row>
    <row r="249" spans="4:17" customFormat="1" x14ac:dyDescent="0.2">
      <c r="D249" s="15" t="s">
        <v>6</v>
      </c>
      <c r="E249" s="15" t="s">
        <v>25</v>
      </c>
      <c r="F249" s="16">
        <v>1</v>
      </c>
      <c r="G249" s="16">
        <v>1</v>
      </c>
      <c r="H249" s="75">
        <v>0</v>
      </c>
      <c r="I249" s="75">
        <v>0</v>
      </c>
      <c r="J249" s="75">
        <v>0</v>
      </c>
      <c r="K249" s="75">
        <v>0</v>
      </c>
      <c r="L249" s="16">
        <v>1</v>
      </c>
      <c r="M249" s="75">
        <v>0</v>
      </c>
      <c r="N249" s="75">
        <v>0</v>
      </c>
      <c r="O249" s="75">
        <v>0</v>
      </c>
      <c r="P249" s="75">
        <v>0</v>
      </c>
      <c r="Q249" s="75">
        <v>0</v>
      </c>
    </row>
    <row r="250" spans="4:17" customFormat="1" x14ac:dyDescent="0.2">
      <c r="D250" s="15" t="s">
        <v>6</v>
      </c>
      <c r="E250" s="15" t="s">
        <v>26</v>
      </c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</row>
    <row r="251" spans="4:17" customFormat="1" x14ac:dyDescent="0.2">
      <c r="E251" s="38"/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</row>
    <row r="252" spans="4:17" customFormat="1" x14ac:dyDescent="0.2">
      <c r="E252" s="38"/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</row>
    <row r="253" spans="4:17" customFormat="1" x14ac:dyDescent="0.2">
      <c r="E253" s="38"/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</row>
    <row r="254" spans="4:17" customFormat="1" x14ac:dyDescent="0.2">
      <c r="E254" s="71" t="str">
        <f>CONCATENATE("EWIDENCJA SPRAW Z WYKAZU S W SĄDZIE APELACYJNYM W SZCZECINIE ",Ustawienia!$I$8," ")</f>
        <v xml:space="preserve">EWIDENCJA SPRAW Z WYKAZU S W SĄDZIE APELACYJNYM W SZCZECINIE ZA III KWARTAŁY 2014r. </v>
      </c>
      <c r="F254" s="72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</row>
    <row r="255" spans="4:17" customFormat="1" x14ac:dyDescent="0.2"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</row>
    <row r="256" spans="4:17" customFormat="1" x14ac:dyDescent="0.2">
      <c r="E256" s="99" t="s">
        <v>27</v>
      </c>
      <c r="F256" s="91" t="s">
        <v>28</v>
      </c>
      <c r="G256" s="79" t="s">
        <v>29</v>
      </c>
      <c r="H256" s="80"/>
      <c r="I256" s="80"/>
      <c r="J256" s="80"/>
      <c r="K256" s="80"/>
      <c r="L256" s="81"/>
      <c r="M256" s="79" t="s">
        <v>34</v>
      </c>
      <c r="N256" s="80"/>
      <c r="O256" s="80"/>
      <c r="P256" s="81"/>
      <c r="Q256" s="85" t="s">
        <v>36</v>
      </c>
    </row>
    <row r="257" spans="4:17" customFormat="1" x14ac:dyDescent="0.2">
      <c r="E257" s="99"/>
      <c r="F257" s="92"/>
      <c r="G257" s="82"/>
      <c r="H257" s="83"/>
      <c r="I257" s="83"/>
      <c r="J257" s="83"/>
      <c r="K257" s="83"/>
      <c r="L257" s="84"/>
      <c r="M257" s="82"/>
      <c r="N257" s="83"/>
      <c r="O257" s="83"/>
      <c r="P257" s="84"/>
      <c r="Q257" s="90"/>
    </row>
    <row r="258" spans="4:17" customFormat="1" x14ac:dyDescent="0.2">
      <c r="E258" s="99"/>
      <c r="F258" s="92"/>
      <c r="G258" s="91" t="s">
        <v>30</v>
      </c>
      <c r="H258" s="87" t="s">
        <v>33</v>
      </c>
      <c r="I258" s="88"/>
      <c r="J258" s="88"/>
      <c r="K258" s="88"/>
      <c r="L258" s="88"/>
      <c r="M258" s="91" t="s">
        <v>30</v>
      </c>
      <c r="N258" s="94" t="s">
        <v>35</v>
      </c>
      <c r="O258" s="95"/>
      <c r="P258" s="96"/>
      <c r="Q258" s="90"/>
    </row>
    <row r="259" spans="4:17" customFormat="1" x14ac:dyDescent="0.2">
      <c r="E259" s="99"/>
      <c r="F259" s="92"/>
      <c r="G259" s="92"/>
      <c r="H259" s="97" t="s">
        <v>31</v>
      </c>
      <c r="I259" s="98"/>
      <c r="J259" s="87" t="s">
        <v>14</v>
      </c>
      <c r="K259" s="87" t="s">
        <v>15</v>
      </c>
      <c r="L259" s="85" t="s">
        <v>32</v>
      </c>
      <c r="M259" s="92"/>
      <c r="N259" s="85" t="s">
        <v>17</v>
      </c>
      <c r="O259" s="85" t="s">
        <v>69</v>
      </c>
      <c r="P259" s="85" t="s">
        <v>19</v>
      </c>
      <c r="Q259" s="90"/>
    </row>
    <row r="260" spans="4:17" customFormat="1" ht="33.75" x14ac:dyDescent="0.2">
      <c r="E260" s="99"/>
      <c r="F260" s="93"/>
      <c r="G260" s="93"/>
      <c r="H260" s="48" t="s">
        <v>12</v>
      </c>
      <c r="I260" s="47" t="s">
        <v>68</v>
      </c>
      <c r="J260" s="88"/>
      <c r="K260" s="88"/>
      <c r="L260" s="86"/>
      <c r="M260" s="93"/>
      <c r="N260" s="89"/>
      <c r="O260" s="89"/>
      <c r="P260" s="89"/>
      <c r="Q260" s="89"/>
    </row>
    <row r="261" spans="4:17" customFormat="1" x14ac:dyDescent="0.2">
      <c r="E261" s="44">
        <v>0</v>
      </c>
      <c r="F261" s="44">
        <v>1</v>
      </c>
      <c r="G261" s="44">
        <v>2</v>
      </c>
      <c r="H261" s="44">
        <v>3</v>
      </c>
      <c r="I261" s="44">
        <v>4</v>
      </c>
      <c r="J261" s="44">
        <v>5</v>
      </c>
      <c r="K261" s="44">
        <v>6</v>
      </c>
      <c r="L261" s="44">
        <v>7</v>
      </c>
      <c r="M261" s="44">
        <v>8</v>
      </c>
      <c r="N261" s="44">
        <v>9</v>
      </c>
      <c r="O261" s="44">
        <v>10</v>
      </c>
      <c r="P261" s="44">
        <v>11</v>
      </c>
      <c r="Q261" s="44">
        <v>12</v>
      </c>
    </row>
    <row r="262" spans="4:17" customFormat="1" ht="12.75" hidden="1" x14ac:dyDescent="0.2">
      <c r="D262" s="6" t="s">
        <v>2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</row>
    <row r="263" spans="4:17" customFormat="1" hidden="1" x14ac:dyDescent="0.2">
      <c r="D263" s="14" t="s">
        <v>71</v>
      </c>
      <c r="E263" s="14" t="s">
        <v>6</v>
      </c>
      <c r="F263" s="15" t="s">
        <v>9</v>
      </c>
      <c r="G263" s="15" t="s">
        <v>11</v>
      </c>
      <c r="H263" s="15" t="s">
        <v>12</v>
      </c>
      <c r="I263" s="15" t="s">
        <v>13</v>
      </c>
      <c r="J263" s="15" t="s">
        <v>14</v>
      </c>
      <c r="K263" s="15" t="s">
        <v>15</v>
      </c>
      <c r="L263" s="15" t="s">
        <v>16</v>
      </c>
      <c r="M263" s="15" t="s">
        <v>10</v>
      </c>
      <c r="N263" s="15" t="s">
        <v>17</v>
      </c>
      <c r="O263" s="15" t="s">
        <v>18</v>
      </c>
      <c r="P263" s="15" t="s">
        <v>19</v>
      </c>
      <c r="Q263" s="15" t="s">
        <v>20</v>
      </c>
    </row>
    <row r="264" spans="4:17" customFormat="1" x14ac:dyDescent="0.2">
      <c r="D264" s="15" t="s">
        <v>80</v>
      </c>
      <c r="E264" s="15" t="s">
        <v>21</v>
      </c>
      <c r="F264" s="16">
        <v>140</v>
      </c>
      <c r="G264" s="16">
        <v>147</v>
      </c>
      <c r="H264" s="16">
        <v>13</v>
      </c>
      <c r="I264" s="16">
        <v>13</v>
      </c>
      <c r="J264" s="16">
        <v>55</v>
      </c>
      <c r="K264" s="16">
        <v>67</v>
      </c>
      <c r="L264" s="16">
        <v>12</v>
      </c>
      <c r="M264" s="16">
        <v>12</v>
      </c>
      <c r="N264" s="16">
        <v>11</v>
      </c>
      <c r="O264" s="75">
        <v>0</v>
      </c>
      <c r="P264" s="16">
        <v>1</v>
      </c>
      <c r="Q264" s="16">
        <v>48000</v>
      </c>
    </row>
    <row r="265" spans="4:17" customFormat="1" x14ac:dyDescent="0.2">
      <c r="D265" s="15" t="s">
        <v>6</v>
      </c>
      <c r="E265" s="15" t="s">
        <v>22</v>
      </c>
      <c r="F265" s="16">
        <v>34</v>
      </c>
      <c r="G265" s="16">
        <v>34</v>
      </c>
      <c r="H265" s="16">
        <v>7</v>
      </c>
      <c r="I265" s="16">
        <v>7</v>
      </c>
      <c r="J265" s="16">
        <v>14</v>
      </c>
      <c r="K265" s="16">
        <v>2</v>
      </c>
      <c r="L265" s="16">
        <v>11</v>
      </c>
      <c r="M265" s="16">
        <v>1</v>
      </c>
      <c r="N265" s="16">
        <v>1</v>
      </c>
      <c r="O265" s="75">
        <v>0</v>
      </c>
      <c r="P265" s="75">
        <v>0</v>
      </c>
      <c r="Q265" s="16">
        <v>31000</v>
      </c>
    </row>
    <row r="266" spans="4:17" customFormat="1" x14ac:dyDescent="0.2">
      <c r="D266" s="15" t="s">
        <v>6</v>
      </c>
      <c r="E266" s="15" t="s">
        <v>23</v>
      </c>
      <c r="F266" s="16">
        <v>91</v>
      </c>
      <c r="G266" s="16">
        <v>99</v>
      </c>
      <c r="H266" s="16">
        <v>6</v>
      </c>
      <c r="I266" s="16">
        <v>6</v>
      </c>
      <c r="J266" s="16">
        <v>32</v>
      </c>
      <c r="K266" s="16">
        <v>60</v>
      </c>
      <c r="L266" s="16">
        <v>1</v>
      </c>
      <c r="M266" s="16">
        <v>10</v>
      </c>
      <c r="N266" s="16">
        <v>9</v>
      </c>
      <c r="O266" s="75">
        <v>0</v>
      </c>
      <c r="P266" s="16">
        <v>1</v>
      </c>
      <c r="Q266" s="16">
        <v>17000</v>
      </c>
    </row>
    <row r="267" spans="4:17" customFormat="1" x14ac:dyDescent="0.2">
      <c r="D267" s="15" t="s">
        <v>6</v>
      </c>
      <c r="E267" s="15" t="s">
        <v>24</v>
      </c>
      <c r="F267" s="16">
        <v>8</v>
      </c>
      <c r="G267" s="16">
        <v>7</v>
      </c>
      <c r="H267" s="75">
        <v>0</v>
      </c>
      <c r="I267" s="75">
        <v>0</v>
      </c>
      <c r="J267" s="16">
        <v>3</v>
      </c>
      <c r="K267" s="16">
        <v>4</v>
      </c>
      <c r="L267" s="75">
        <v>0</v>
      </c>
      <c r="M267" s="16">
        <v>1</v>
      </c>
      <c r="N267" s="16">
        <v>1</v>
      </c>
      <c r="O267" s="75">
        <v>0</v>
      </c>
      <c r="P267" s="75">
        <v>0</v>
      </c>
      <c r="Q267" s="75">
        <v>0</v>
      </c>
    </row>
    <row r="268" spans="4:17" customFormat="1" x14ac:dyDescent="0.2">
      <c r="D268" s="15" t="s">
        <v>6</v>
      </c>
      <c r="E268" s="15" t="s">
        <v>25</v>
      </c>
      <c r="F268" s="16">
        <v>4</v>
      </c>
      <c r="G268" s="16">
        <v>4</v>
      </c>
      <c r="H268" s="75">
        <v>0</v>
      </c>
      <c r="I268" s="75">
        <v>0</v>
      </c>
      <c r="J268" s="16">
        <v>3</v>
      </c>
      <c r="K268" s="16">
        <v>1</v>
      </c>
      <c r="L268" s="75">
        <v>0</v>
      </c>
      <c r="M268" s="75">
        <v>0</v>
      </c>
      <c r="N268" s="75">
        <v>0</v>
      </c>
      <c r="O268" s="75">
        <v>0</v>
      </c>
      <c r="P268" s="75">
        <v>0</v>
      </c>
      <c r="Q268" s="75">
        <v>0</v>
      </c>
    </row>
    <row r="269" spans="4:17" customFormat="1" x14ac:dyDescent="0.2">
      <c r="D269" s="15" t="s">
        <v>6</v>
      </c>
      <c r="E269" s="15" t="s">
        <v>26</v>
      </c>
      <c r="F269" s="16">
        <v>3</v>
      </c>
      <c r="G269" s="16">
        <v>3</v>
      </c>
      <c r="H269" s="75">
        <v>0</v>
      </c>
      <c r="I269" s="75">
        <v>0</v>
      </c>
      <c r="J269" s="16">
        <v>3</v>
      </c>
      <c r="K269" s="75">
        <v>0</v>
      </c>
      <c r="L269" s="75">
        <v>0</v>
      </c>
      <c r="M269" s="75">
        <v>0</v>
      </c>
      <c r="N269" s="75">
        <v>0</v>
      </c>
      <c r="O269" s="75">
        <v>0</v>
      </c>
      <c r="P269" s="75">
        <v>0</v>
      </c>
      <c r="Q269" s="75">
        <v>0</v>
      </c>
    </row>
    <row r="270" spans="4:17" customFormat="1" x14ac:dyDescent="0.2">
      <c r="E270" s="38"/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</row>
    <row r="271" spans="4:17" customFormat="1" x14ac:dyDescent="0.2">
      <c r="E271" s="38"/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</row>
    <row r="272" spans="4:17" customFormat="1" x14ac:dyDescent="0.2">
      <c r="E272" s="38"/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</row>
    <row r="273" spans="4:17" customFormat="1" x14ac:dyDescent="0.2">
      <c r="E273" s="71" t="str">
        <f>CONCATENATE("EWIDENCJA SPRAW Z WYKAZU S W SĄDZIE APELACYJNYM W WARSZAWIE ",Ustawienia!$I$8," ")</f>
        <v xml:space="preserve">EWIDENCJA SPRAW Z WYKAZU S W SĄDZIE APELACYJNYM W WARSZAWIE ZA III KWARTAŁY 2014r. </v>
      </c>
      <c r="F273" s="72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</row>
    <row r="274" spans="4:17" customFormat="1" x14ac:dyDescent="0.2"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</row>
    <row r="275" spans="4:17" customFormat="1" x14ac:dyDescent="0.2">
      <c r="E275" s="99" t="s">
        <v>27</v>
      </c>
      <c r="F275" s="91" t="s">
        <v>28</v>
      </c>
      <c r="G275" s="79" t="s">
        <v>29</v>
      </c>
      <c r="H275" s="80"/>
      <c r="I275" s="80"/>
      <c r="J275" s="80"/>
      <c r="K275" s="80"/>
      <c r="L275" s="81"/>
      <c r="M275" s="79" t="s">
        <v>34</v>
      </c>
      <c r="N275" s="80"/>
      <c r="O275" s="80"/>
      <c r="P275" s="81"/>
      <c r="Q275" s="85" t="s">
        <v>36</v>
      </c>
    </row>
    <row r="276" spans="4:17" customFormat="1" x14ac:dyDescent="0.2">
      <c r="E276" s="99"/>
      <c r="F276" s="92"/>
      <c r="G276" s="82"/>
      <c r="H276" s="83"/>
      <c r="I276" s="83"/>
      <c r="J276" s="83"/>
      <c r="K276" s="83"/>
      <c r="L276" s="84"/>
      <c r="M276" s="82"/>
      <c r="N276" s="83"/>
      <c r="O276" s="83"/>
      <c r="P276" s="84"/>
      <c r="Q276" s="90"/>
    </row>
    <row r="277" spans="4:17" customFormat="1" x14ac:dyDescent="0.2">
      <c r="E277" s="99"/>
      <c r="F277" s="92"/>
      <c r="G277" s="91" t="s">
        <v>30</v>
      </c>
      <c r="H277" s="87" t="s">
        <v>33</v>
      </c>
      <c r="I277" s="88"/>
      <c r="J277" s="88"/>
      <c r="K277" s="88"/>
      <c r="L277" s="88"/>
      <c r="M277" s="91" t="s">
        <v>30</v>
      </c>
      <c r="N277" s="94" t="s">
        <v>35</v>
      </c>
      <c r="O277" s="95"/>
      <c r="P277" s="96"/>
      <c r="Q277" s="90"/>
    </row>
    <row r="278" spans="4:17" customFormat="1" x14ac:dyDescent="0.2">
      <c r="E278" s="99"/>
      <c r="F278" s="92"/>
      <c r="G278" s="92"/>
      <c r="H278" s="97" t="s">
        <v>31</v>
      </c>
      <c r="I278" s="98"/>
      <c r="J278" s="87" t="s">
        <v>14</v>
      </c>
      <c r="K278" s="87" t="s">
        <v>15</v>
      </c>
      <c r="L278" s="85" t="s">
        <v>32</v>
      </c>
      <c r="M278" s="92"/>
      <c r="N278" s="85" t="s">
        <v>17</v>
      </c>
      <c r="O278" s="85" t="s">
        <v>69</v>
      </c>
      <c r="P278" s="85" t="s">
        <v>19</v>
      </c>
      <c r="Q278" s="90"/>
    </row>
    <row r="279" spans="4:17" customFormat="1" ht="33.75" x14ac:dyDescent="0.2">
      <c r="E279" s="99"/>
      <c r="F279" s="93"/>
      <c r="G279" s="93"/>
      <c r="H279" s="48" t="s">
        <v>12</v>
      </c>
      <c r="I279" s="47" t="s">
        <v>68</v>
      </c>
      <c r="J279" s="88"/>
      <c r="K279" s="88"/>
      <c r="L279" s="86"/>
      <c r="M279" s="93"/>
      <c r="N279" s="89"/>
      <c r="O279" s="89"/>
      <c r="P279" s="89"/>
      <c r="Q279" s="89"/>
    </row>
    <row r="280" spans="4:17" customFormat="1" x14ac:dyDescent="0.2">
      <c r="E280" s="44">
        <v>0</v>
      </c>
      <c r="F280" s="44">
        <v>1</v>
      </c>
      <c r="G280" s="44">
        <v>2</v>
      </c>
      <c r="H280" s="44">
        <v>3</v>
      </c>
      <c r="I280" s="44">
        <v>4</v>
      </c>
      <c r="J280" s="44">
        <v>5</v>
      </c>
      <c r="K280" s="44">
        <v>6</v>
      </c>
      <c r="L280" s="44">
        <v>7</v>
      </c>
      <c r="M280" s="44">
        <v>8</v>
      </c>
      <c r="N280" s="44">
        <v>9</v>
      </c>
      <c r="O280" s="44">
        <v>10</v>
      </c>
      <c r="P280" s="44">
        <v>11</v>
      </c>
      <c r="Q280" s="44">
        <v>12</v>
      </c>
    </row>
    <row r="281" spans="4:17" customFormat="1" ht="12.75" hidden="1" x14ac:dyDescent="0.2">
      <c r="D281" s="6" t="s">
        <v>2</v>
      </c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</row>
    <row r="282" spans="4:17" customFormat="1" hidden="1" x14ac:dyDescent="0.2">
      <c r="D282" s="14" t="s">
        <v>71</v>
      </c>
      <c r="E282" s="14" t="s">
        <v>6</v>
      </c>
      <c r="F282" s="15" t="s">
        <v>9</v>
      </c>
      <c r="G282" s="15" t="s">
        <v>11</v>
      </c>
      <c r="H282" s="15" t="s">
        <v>12</v>
      </c>
      <c r="I282" s="15" t="s">
        <v>13</v>
      </c>
      <c r="J282" s="15" t="s">
        <v>14</v>
      </c>
      <c r="K282" s="15" t="s">
        <v>15</v>
      </c>
      <c r="L282" s="15" t="s">
        <v>16</v>
      </c>
      <c r="M282" s="15" t="s">
        <v>10</v>
      </c>
      <c r="N282" s="15" t="s">
        <v>17</v>
      </c>
      <c r="O282" s="15" t="s">
        <v>18</v>
      </c>
      <c r="P282" s="15" t="s">
        <v>19</v>
      </c>
      <c r="Q282" s="15" t="s">
        <v>20</v>
      </c>
    </row>
    <row r="283" spans="4:17" customFormat="1" x14ac:dyDescent="0.2">
      <c r="D283" s="15" t="s">
        <v>81</v>
      </c>
      <c r="E283" s="15" t="s">
        <v>21</v>
      </c>
      <c r="F283" s="16">
        <v>695</v>
      </c>
      <c r="G283" s="16">
        <v>711</v>
      </c>
      <c r="H283" s="16">
        <v>75</v>
      </c>
      <c r="I283" s="16">
        <v>73</v>
      </c>
      <c r="J283" s="16">
        <v>196</v>
      </c>
      <c r="K283" s="16">
        <v>408</v>
      </c>
      <c r="L283" s="16">
        <v>32</v>
      </c>
      <c r="M283" s="16">
        <v>98</v>
      </c>
      <c r="N283" s="16">
        <v>89</v>
      </c>
      <c r="O283" s="16">
        <v>7</v>
      </c>
      <c r="P283" s="16">
        <v>2</v>
      </c>
      <c r="Q283" s="16">
        <v>241000</v>
      </c>
    </row>
    <row r="284" spans="4:17" customFormat="1" x14ac:dyDescent="0.2">
      <c r="D284" s="15" t="s">
        <v>6</v>
      </c>
      <c r="E284" s="15" t="s">
        <v>22</v>
      </c>
      <c r="F284" s="16">
        <v>81</v>
      </c>
      <c r="G284" s="16">
        <v>80</v>
      </c>
      <c r="H284" s="16">
        <v>22</v>
      </c>
      <c r="I284" s="16">
        <v>22</v>
      </c>
      <c r="J284" s="16">
        <v>32</v>
      </c>
      <c r="K284" s="16">
        <v>8</v>
      </c>
      <c r="L284" s="16">
        <v>18</v>
      </c>
      <c r="M284" s="16">
        <v>5</v>
      </c>
      <c r="N284" s="16">
        <v>5</v>
      </c>
      <c r="O284" s="75">
        <v>0</v>
      </c>
      <c r="P284" s="75">
        <v>0</v>
      </c>
      <c r="Q284" s="16">
        <v>122000</v>
      </c>
    </row>
    <row r="285" spans="4:17" customFormat="1" x14ac:dyDescent="0.2">
      <c r="D285" s="15" t="s">
        <v>6</v>
      </c>
      <c r="E285" s="15" t="s">
        <v>23</v>
      </c>
      <c r="F285" s="16">
        <v>536</v>
      </c>
      <c r="G285" s="16">
        <v>529</v>
      </c>
      <c r="H285" s="16">
        <v>32</v>
      </c>
      <c r="I285" s="16">
        <v>30</v>
      </c>
      <c r="J285" s="16">
        <v>104</v>
      </c>
      <c r="K285" s="16">
        <v>382</v>
      </c>
      <c r="L285" s="16">
        <v>11</v>
      </c>
      <c r="M285" s="16">
        <v>85</v>
      </c>
      <c r="N285" s="16">
        <v>76</v>
      </c>
      <c r="O285" s="16">
        <v>7</v>
      </c>
      <c r="P285" s="16">
        <v>2</v>
      </c>
      <c r="Q285" s="16">
        <v>73000</v>
      </c>
    </row>
    <row r="286" spans="4:17" customFormat="1" x14ac:dyDescent="0.2">
      <c r="D286" s="15" t="s">
        <v>6</v>
      </c>
      <c r="E286" s="15" t="s">
        <v>24</v>
      </c>
      <c r="F286" s="16">
        <v>27</v>
      </c>
      <c r="G286" s="16">
        <v>32</v>
      </c>
      <c r="H286" s="16">
        <v>7</v>
      </c>
      <c r="I286" s="16">
        <v>7</v>
      </c>
      <c r="J286" s="16">
        <v>15</v>
      </c>
      <c r="K286" s="16">
        <v>8</v>
      </c>
      <c r="L286" s="16">
        <v>2</v>
      </c>
      <c r="M286" s="16">
        <v>1</v>
      </c>
      <c r="N286" s="16">
        <v>1</v>
      </c>
      <c r="O286" s="75">
        <v>0</v>
      </c>
      <c r="P286" s="75">
        <v>0</v>
      </c>
      <c r="Q286" s="16">
        <v>15000</v>
      </c>
    </row>
    <row r="287" spans="4:17" customFormat="1" x14ac:dyDescent="0.2">
      <c r="D287" s="15" t="s">
        <v>6</v>
      </c>
      <c r="E287" s="15" t="s">
        <v>25</v>
      </c>
      <c r="F287" s="16">
        <v>14</v>
      </c>
      <c r="G287" s="16">
        <v>11</v>
      </c>
      <c r="H287" s="16">
        <v>6</v>
      </c>
      <c r="I287" s="16">
        <v>6</v>
      </c>
      <c r="J287" s="16">
        <v>2</v>
      </c>
      <c r="K287" s="16">
        <v>3</v>
      </c>
      <c r="L287" s="75">
        <v>0</v>
      </c>
      <c r="M287" s="16">
        <v>3</v>
      </c>
      <c r="N287" s="16">
        <v>3</v>
      </c>
      <c r="O287" s="75">
        <v>0</v>
      </c>
      <c r="P287" s="75">
        <v>0</v>
      </c>
      <c r="Q287" s="16">
        <v>15000</v>
      </c>
    </row>
    <row r="288" spans="4:17" customFormat="1" x14ac:dyDescent="0.2">
      <c r="D288" s="15" t="s">
        <v>6</v>
      </c>
      <c r="E288" s="15" t="s">
        <v>26</v>
      </c>
      <c r="F288" s="16">
        <v>37</v>
      </c>
      <c r="G288" s="16">
        <v>59</v>
      </c>
      <c r="H288" s="16">
        <v>8</v>
      </c>
      <c r="I288" s="16">
        <v>8</v>
      </c>
      <c r="J288" s="16">
        <v>43</v>
      </c>
      <c r="K288" s="16">
        <v>7</v>
      </c>
      <c r="L288" s="16">
        <v>1</v>
      </c>
      <c r="M288" s="16">
        <v>4</v>
      </c>
      <c r="N288" s="16">
        <v>4</v>
      </c>
      <c r="O288" s="75">
        <v>0</v>
      </c>
      <c r="P288" s="75">
        <v>0</v>
      </c>
      <c r="Q288" s="16">
        <v>16000</v>
      </c>
    </row>
    <row r="289" spans="4:17" customFormat="1" x14ac:dyDescent="0.2">
      <c r="E289" s="38"/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</row>
    <row r="290" spans="4:17" customFormat="1" x14ac:dyDescent="0.2">
      <c r="E290" s="38"/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</row>
    <row r="291" spans="4:17" customFormat="1" x14ac:dyDescent="0.2">
      <c r="E291" s="38"/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</row>
    <row r="292" spans="4:17" customFormat="1" x14ac:dyDescent="0.2">
      <c r="E292" s="71" t="str">
        <f>CONCATENATE("EWIDENCJA SPRAW Z WYKAZU S W SĄDZIE APELACYJNYM WE WROCŁAWIU ",Ustawienia!$I$8," ")</f>
        <v xml:space="preserve">EWIDENCJA SPRAW Z WYKAZU S W SĄDZIE APELACYJNYM WE WROCŁAWIU ZA III KWARTAŁY 2014r. </v>
      </c>
      <c r="F292" s="72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</row>
    <row r="293" spans="4:17" customFormat="1" x14ac:dyDescent="0.2"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</row>
    <row r="294" spans="4:17" customFormat="1" x14ac:dyDescent="0.2">
      <c r="E294" s="99" t="s">
        <v>27</v>
      </c>
      <c r="F294" s="91" t="s">
        <v>28</v>
      </c>
      <c r="G294" s="79" t="s">
        <v>29</v>
      </c>
      <c r="H294" s="80"/>
      <c r="I294" s="80"/>
      <c r="J294" s="80"/>
      <c r="K294" s="80"/>
      <c r="L294" s="81"/>
      <c r="M294" s="79" t="s">
        <v>34</v>
      </c>
      <c r="N294" s="80"/>
      <c r="O294" s="80"/>
      <c r="P294" s="81"/>
      <c r="Q294" s="85" t="s">
        <v>36</v>
      </c>
    </row>
    <row r="295" spans="4:17" customFormat="1" x14ac:dyDescent="0.2">
      <c r="E295" s="99"/>
      <c r="F295" s="92"/>
      <c r="G295" s="82"/>
      <c r="H295" s="83"/>
      <c r="I295" s="83"/>
      <c r="J295" s="83"/>
      <c r="K295" s="83"/>
      <c r="L295" s="84"/>
      <c r="M295" s="82"/>
      <c r="N295" s="83"/>
      <c r="O295" s="83"/>
      <c r="P295" s="84"/>
      <c r="Q295" s="90"/>
    </row>
    <row r="296" spans="4:17" customFormat="1" x14ac:dyDescent="0.2">
      <c r="E296" s="99"/>
      <c r="F296" s="92"/>
      <c r="G296" s="91" t="s">
        <v>30</v>
      </c>
      <c r="H296" s="87" t="s">
        <v>33</v>
      </c>
      <c r="I296" s="88"/>
      <c r="J296" s="88"/>
      <c r="K296" s="88"/>
      <c r="L296" s="88"/>
      <c r="M296" s="91" t="s">
        <v>30</v>
      </c>
      <c r="N296" s="94" t="s">
        <v>35</v>
      </c>
      <c r="O296" s="95"/>
      <c r="P296" s="96"/>
      <c r="Q296" s="90"/>
    </row>
    <row r="297" spans="4:17" customFormat="1" x14ac:dyDescent="0.2">
      <c r="E297" s="99"/>
      <c r="F297" s="92"/>
      <c r="G297" s="92"/>
      <c r="H297" s="97" t="s">
        <v>31</v>
      </c>
      <c r="I297" s="98"/>
      <c r="J297" s="87" t="s">
        <v>14</v>
      </c>
      <c r="K297" s="87" t="s">
        <v>15</v>
      </c>
      <c r="L297" s="85" t="s">
        <v>32</v>
      </c>
      <c r="M297" s="92"/>
      <c r="N297" s="85" t="s">
        <v>17</v>
      </c>
      <c r="O297" s="85" t="s">
        <v>69</v>
      </c>
      <c r="P297" s="85" t="s">
        <v>19</v>
      </c>
      <c r="Q297" s="90"/>
    </row>
    <row r="298" spans="4:17" customFormat="1" ht="33.75" x14ac:dyDescent="0.2">
      <c r="E298" s="99"/>
      <c r="F298" s="93"/>
      <c r="G298" s="93"/>
      <c r="H298" s="48" t="s">
        <v>12</v>
      </c>
      <c r="I298" s="47" t="s">
        <v>68</v>
      </c>
      <c r="J298" s="88"/>
      <c r="K298" s="88"/>
      <c r="L298" s="86"/>
      <c r="M298" s="93"/>
      <c r="N298" s="89"/>
      <c r="O298" s="89"/>
      <c r="P298" s="89"/>
      <c r="Q298" s="89"/>
    </row>
    <row r="299" spans="4:17" customFormat="1" x14ac:dyDescent="0.2">
      <c r="E299" s="44">
        <v>0</v>
      </c>
      <c r="F299" s="44">
        <v>1</v>
      </c>
      <c r="G299" s="44">
        <v>2</v>
      </c>
      <c r="H299" s="44">
        <v>3</v>
      </c>
      <c r="I299" s="44">
        <v>4</v>
      </c>
      <c r="J299" s="44">
        <v>5</v>
      </c>
      <c r="K299" s="44">
        <v>6</v>
      </c>
      <c r="L299" s="44">
        <v>7</v>
      </c>
      <c r="M299" s="44">
        <v>8</v>
      </c>
      <c r="N299" s="44">
        <v>9</v>
      </c>
      <c r="O299" s="44">
        <v>10</v>
      </c>
      <c r="P299" s="44">
        <v>11</v>
      </c>
      <c r="Q299" s="44">
        <v>12</v>
      </c>
    </row>
    <row r="300" spans="4:17" customFormat="1" ht="12.75" hidden="1" x14ac:dyDescent="0.2">
      <c r="D300" s="6" t="s">
        <v>2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</row>
    <row r="301" spans="4:17" customFormat="1" hidden="1" x14ac:dyDescent="0.2">
      <c r="D301" s="14" t="s">
        <v>71</v>
      </c>
      <c r="E301" s="14" t="s">
        <v>6</v>
      </c>
      <c r="F301" s="15" t="s">
        <v>9</v>
      </c>
      <c r="G301" s="15" t="s">
        <v>11</v>
      </c>
      <c r="H301" s="15" t="s">
        <v>12</v>
      </c>
      <c r="I301" s="15" t="s">
        <v>13</v>
      </c>
      <c r="J301" s="15" t="s">
        <v>14</v>
      </c>
      <c r="K301" s="15" t="s">
        <v>15</v>
      </c>
      <c r="L301" s="15" t="s">
        <v>16</v>
      </c>
      <c r="M301" s="15" t="s">
        <v>10</v>
      </c>
      <c r="N301" s="15" t="s">
        <v>17</v>
      </c>
      <c r="O301" s="15" t="s">
        <v>18</v>
      </c>
      <c r="P301" s="15" t="s">
        <v>19</v>
      </c>
      <c r="Q301" s="15" t="s">
        <v>20</v>
      </c>
    </row>
    <row r="302" spans="4:17" customFormat="1" x14ac:dyDescent="0.2">
      <c r="D302" s="15" t="s">
        <v>82</v>
      </c>
      <c r="E302" s="15" t="s">
        <v>21</v>
      </c>
      <c r="F302" s="16">
        <v>116</v>
      </c>
      <c r="G302" s="16">
        <v>109</v>
      </c>
      <c r="H302" s="16">
        <v>10</v>
      </c>
      <c r="I302" s="16">
        <v>10</v>
      </c>
      <c r="J302" s="16">
        <v>41</v>
      </c>
      <c r="K302" s="16">
        <v>45</v>
      </c>
      <c r="L302" s="16">
        <v>13</v>
      </c>
      <c r="M302" s="16">
        <v>13</v>
      </c>
      <c r="N302" s="16">
        <v>13</v>
      </c>
      <c r="O302" s="75">
        <v>0</v>
      </c>
      <c r="P302" s="75">
        <v>0</v>
      </c>
      <c r="Q302" s="16">
        <v>26000</v>
      </c>
    </row>
    <row r="303" spans="4:17" customFormat="1" x14ac:dyDescent="0.2">
      <c r="D303" s="15" t="s">
        <v>6</v>
      </c>
      <c r="E303" s="15" t="s">
        <v>22</v>
      </c>
      <c r="F303" s="16">
        <v>30</v>
      </c>
      <c r="G303" s="16">
        <v>29</v>
      </c>
      <c r="H303" s="16">
        <v>2</v>
      </c>
      <c r="I303" s="16">
        <v>2</v>
      </c>
      <c r="J303" s="16">
        <v>18</v>
      </c>
      <c r="K303" s="75">
        <v>0</v>
      </c>
      <c r="L303" s="16">
        <v>9</v>
      </c>
      <c r="M303" s="16">
        <v>1</v>
      </c>
      <c r="N303" s="16">
        <v>1</v>
      </c>
      <c r="O303" s="75">
        <v>0</v>
      </c>
      <c r="P303" s="75">
        <v>0</v>
      </c>
      <c r="Q303" s="16">
        <v>8000</v>
      </c>
    </row>
    <row r="304" spans="4:17" customFormat="1" x14ac:dyDescent="0.2">
      <c r="D304" s="15" t="s">
        <v>6</v>
      </c>
      <c r="E304" s="15" t="s">
        <v>23</v>
      </c>
      <c r="F304" s="16">
        <v>78</v>
      </c>
      <c r="G304" s="16">
        <v>72</v>
      </c>
      <c r="H304" s="16">
        <v>8</v>
      </c>
      <c r="I304" s="16">
        <v>8</v>
      </c>
      <c r="J304" s="16">
        <v>19</v>
      </c>
      <c r="K304" s="16">
        <v>41</v>
      </c>
      <c r="L304" s="16">
        <v>4</v>
      </c>
      <c r="M304" s="16">
        <v>11</v>
      </c>
      <c r="N304" s="16">
        <v>11</v>
      </c>
      <c r="O304" s="75">
        <v>0</v>
      </c>
      <c r="P304" s="75">
        <v>0</v>
      </c>
      <c r="Q304" s="16">
        <v>18000</v>
      </c>
    </row>
    <row r="305" spans="4:17" customFormat="1" x14ac:dyDescent="0.2">
      <c r="D305" s="15" t="s">
        <v>6</v>
      </c>
      <c r="E305" s="15" t="s">
        <v>24</v>
      </c>
      <c r="F305" s="16">
        <v>6</v>
      </c>
      <c r="G305" s="16">
        <v>5</v>
      </c>
      <c r="H305" s="75">
        <v>0</v>
      </c>
      <c r="I305" s="75">
        <v>0</v>
      </c>
      <c r="J305" s="16">
        <v>3</v>
      </c>
      <c r="K305" s="16">
        <v>2</v>
      </c>
      <c r="L305" s="75">
        <v>0</v>
      </c>
      <c r="M305" s="16">
        <v>1</v>
      </c>
      <c r="N305" s="16">
        <v>1</v>
      </c>
      <c r="O305" s="75">
        <v>0</v>
      </c>
      <c r="P305" s="75">
        <v>0</v>
      </c>
      <c r="Q305" s="75">
        <v>0</v>
      </c>
    </row>
    <row r="306" spans="4:17" customFormat="1" x14ac:dyDescent="0.2">
      <c r="D306" s="15" t="s">
        <v>6</v>
      </c>
      <c r="E306" s="15" t="s">
        <v>25</v>
      </c>
      <c r="F306" s="16">
        <v>1</v>
      </c>
      <c r="G306" s="16">
        <v>1</v>
      </c>
      <c r="H306" s="75">
        <v>0</v>
      </c>
      <c r="I306" s="75">
        <v>0</v>
      </c>
      <c r="J306" s="75">
        <v>0</v>
      </c>
      <c r="K306" s="16">
        <v>1</v>
      </c>
      <c r="L306" s="75">
        <v>0</v>
      </c>
      <c r="M306" s="75">
        <v>0</v>
      </c>
      <c r="N306" s="75">
        <v>0</v>
      </c>
      <c r="O306" s="75">
        <v>0</v>
      </c>
      <c r="P306" s="75">
        <v>0</v>
      </c>
      <c r="Q306" s="75">
        <v>0</v>
      </c>
    </row>
    <row r="307" spans="4:17" customFormat="1" x14ac:dyDescent="0.2">
      <c r="D307" s="15" t="s">
        <v>6</v>
      </c>
      <c r="E307" s="15" t="s">
        <v>26</v>
      </c>
      <c r="F307" s="16">
        <v>1</v>
      </c>
      <c r="G307" s="16">
        <v>2</v>
      </c>
      <c r="H307" s="75">
        <v>0</v>
      </c>
      <c r="I307" s="75">
        <v>0</v>
      </c>
      <c r="J307" s="16">
        <v>1</v>
      </c>
      <c r="K307" s="16">
        <v>1</v>
      </c>
      <c r="L307" s="75">
        <v>0</v>
      </c>
      <c r="M307" s="75">
        <v>0</v>
      </c>
      <c r="N307" s="75">
        <v>0</v>
      </c>
      <c r="O307" s="75">
        <v>0</v>
      </c>
      <c r="P307" s="75">
        <v>0</v>
      </c>
      <c r="Q307" s="75">
        <v>0</v>
      </c>
    </row>
    <row r="308" spans="4:17" customFormat="1" x14ac:dyDescent="0.2">
      <c r="E308" s="38"/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</row>
    <row r="309" spans="4:17" customFormat="1" x14ac:dyDescent="0.2"/>
    <row r="310" spans="4:17" customFormat="1" x14ac:dyDescent="0.2"/>
    <row r="311" spans="4:17" customFormat="1" x14ac:dyDescent="0.2"/>
    <row r="312" spans="4:17" customFormat="1" x14ac:dyDescent="0.2"/>
    <row r="313" spans="4:17" customFormat="1" x14ac:dyDescent="0.2"/>
    <row r="314" spans="4:17" customFormat="1" x14ac:dyDescent="0.2"/>
    <row r="315" spans="4:17" customFormat="1" x14ac:dyDescent="0.2"/>
    <row r="316" spans="4:17" customFormat="1" x14ac:dyDescent="0.2"/>
    <row r="317" spans="4:17" customFormat="1" x14ac:dyDescent="0.2"/>
    <row r="318" spans="4:17" customFormat="1" x14ac:dyDescent="0.2"/>
    <row r="319" spans="4:17" customFormat="1" x14ac:dyDescent="0.2"/>
    <row r="320" spans="4:17" customFormat="1" x14ac:dyDescent="0.2"/>
    <row r="321" customFormat="1" x14ac:dyDescent="0.2"/>
    <row r="322" customFormat="1" x14ac:dyDescent="0.2"/>
    <row r="323" customFormat="1" x14ac:dyDescent="0.2"/>
    <row r="324" customFormat="1" x14ac:dyDescent="0.2"/>
    <row r="325" customFormat="1" x14ac:dyDescent="0.2"/>
    <row r="326" customFormat="1" x14ac:dyDescent="0.2"/>
    <row r="327" customFormat="1" x14ac:dyDescent="0.2"/>
    <row r="328" customFormat="1" x14ac:dyDescent="0.2"/>
    <row r="329" customFormat="1" x14ac:dyDescent="0.2"/>
    <row r="330" customFormat="1" x14ac:dyDescent="0.2"/>
    <row r="331" customFormat="1" x14ac:dyDescent="0.2"/>
    <row r="332" customFormat="1" x14ac:dyDescent="0.2"/>
    <row r="333" customFormat="1" x14ac:dyDescent="0.2"/>
    <row r="334" customFormat="1" x14ac:dyDescent="0.2"/>
    <row r="335" customFormat="1" x14ac:dyDescent="0.2"/>
    <row r="336" customFormat="1" x14ac:dyDescent="0.2"/>
    <row r="337" customFormat="1" x14ac:dyDescent="0.2"/>
    <row r="338" customFormat="1" x14ac:dyDescent="0.2"/>
    <row r="339" customFormat="1" x14ac:dyDescent="0.2"/>
    <row r="340" customFormat="1" x14ac:dyDescent="0.2"/>
    <row r="341" customFormat="1" x14ac:dyDescent="0.2"/>
    <row r="342" customFormat="1" x14ac:dyDescent="0.2"/>
    <row r="343" customFormat="1" x14ac:dyDescent="0.2"/>
    <row r="344" customFormat="1" x14ac:dyDescent="0.2"/>
    <row r="345" customFormat="1" x14ac:dyDescent="0.2"/>
    <row r="346" customFormat="1" x14ac:dyDescent="0.2"/>
    <row r="347" customFormat="1" x14ac:dyDescent="0.2"/>
    <row r="348" customFormat="1" x14ac:dyDescent="0.2"/>
    <row r="349" customFormat="1" x14ac:dyDescent="0.2"/>
    <row r="350" customFormat="1" x14ac:dyDescent="0.2"/>
    <row r="351" customFormat="1" x14ac:dyDescent="0.2"/>
    <row r="352" customFormat="1" x14ac:dyDescent="0.2"/>
    <row r="353" customFormat="1" x14ac:dyDescent="0.2"/>
    <row r="354" customFormat="1" x14ac:dyDescent="0.2"/>
    <row r="355" customFormat="1" x14ac:dyDescent="0.2"/>
    <row r="356" customFormat="1" x14ac:dyDescent="0.2"/>
    <row r="357" customFormat="1" x14ac:dyDescent="0.2"/>
    <row r="358" customFormat="1" x14ac:dyDescent="0.2"/>
    <row r="359" customFormat="1" x14ac:dyDescent="0.2"/>
    <row r="360" customFormat="1" x14ac:dyDescent="0.2"/>
    <row r="361" customFormat="1" x14ac:dyDescent="0.2"/>
    <row r="362" customFormat="1" x14ac:dyDescent="0.2"/>
    <row r="363" customFormat="1" x14ac:dyDescent="0.2"/>
    <row r="364" customFormat="1" x14ac:dyDescent="0.2"/>
    <row r="365" customFormat="1" x14ac:dyDescent="0.2"/>
    <row r="366" customFormat="1" x14ac:dyDescent="0.2"/>
    <row r="367" customFormat="1" x14ac:dyDescent="0.2"/>
    <row r="368" customFormat="1" x14ac:dyDescent="0.2"/>
    <row r="369" customFormat="1" x14ac:dyDescent="0.2"/>
    <row r="370" customFormat="1" x14ac:dyDescent="0.2"/>
    <row r="371" customFormat="1" x14ac:dyDescent="0.2"/>
    <row r="372" customFormat="1" x14ac:dyDescent="0.2"/>
    <row r="373" customFormat="1" x14ac:dyDescent="0.2"/>
    <row r="374" customFormat="1" x14ac:dyDescent="0.2"/>
    <row r="375" customFormat="1" x14ac:dyDescent="0.2"/>
    <row r="376" customFormat="1" x14ac:dyDescent="0.2"/>
    <row r="377" customFormat="1" x14ac:dyDescent="0.2"/>
    <row r="378" customFormat="1" x14ac:dyDescent="0.2"/>
    <row r="379" customFormat="1" x14ac:dyDescent="0.2"/>
    <row r="380" customFormat="1" x14ac:dyDescent="0.2"/>
    <row r="381" customFormat="1" x14ac:dyDescent="0.2"/>
    <row r="382" customFormat="1" x14ac:dyDescent="0.2"/>
    <row r="383" customFormat="1" x14ac:dyDescent="0.2"/>
    <row r="384" customFormat="1" x14ac:dyDescent="0.2"/>
    <row r="385" customFormat="1" x14ac:dyDescent="0.2"/>
    <row r="386" customFormat="1" x14ac:dyDescent="0.2"/>
    <row r="387" customFormat="1" x14ac:dyDescent="0.2"/>
    <row r="388" customFormat="1" x14ac:dyDescent="0.2"/>
    <row r="389" customFormat="1" x14ac:dyDescent="0.2"/>
    <row r="390" customFormat="1" x14ac:dyDescent="0.2"/>
    <row r="391" customFormat="1" x14ac:dyDescent="0.2"/>
    <row r="392" customFormat="1" x14ac:dyDescent="0.2"/>
    <row r="393" customFormat="1" x14ac:dyDescent="0.2"/>
    <row r="394" customFormat="1" x14ac:dyDescent="0.2"/>
    <row r="395" customFormat="1" x14ac:dyDescent="0.2"/>
    <row r="396" customFormat="1" x14ac:dyDescent="0.2"/>
    <row r="397" customFormat="1" x14ac:dyDescent="0.2"/>
    <row r="398" customFormat="1" x14ac:dyDescent="0.2"/>
    <row r="399" customFormat="1" x14ac:dyDescent="0.2"/>
    <row r="400" customFormat="1" x14ac:dyDescent="0.2"/>
    <row r="401" customFormat="1" x14ac:dyDescent="0.2"/>
    <row r="402" customFormat="1" x14ac:dyDescent="0.2"/>
    <row r="403" customFormat="1" x14ac:dyDescent="0.2"/>
    <row r="404" customFormat="1" x14ac:dyDescent="0.2"/>
    <row r="405" customFormat="1" x14ac:dyDescent="0.2"/>
    <row r="406" customFormat="1" x14ac:dyDescent="0.2"/>
    <row r="407" customFormat="1" x14ac:dyDescent="0.2"/>
    <row r="408" customFormat="1" x14ac:dyDescent="0.2"/>
    <row r="409" customFormat="1" x14ac:dyDescent="0.2"/>
    <row r="410" customFormat="1" x14ac:dyDescent="0.2"/>
    <row r="411" customFormat="1" x14ac:dyDescent="0.2"/>
    <row r="412" customFormat="1" x14ac:dyDescent="0.2"/>
    <row r="413" customFormat="1" x14ac:dyDescent="0.2"/>
    <row r="414" customFormat="1" x14ac:dyDescent="0.2"/>
    <row r="415" customFormat="1" x14ac:dyDescent="0.2"/>
    <row r="416" customFormat="1" x14ac:dyDescent="0.2"/>
    <row r="417" customFormat="1" x14ac:dyDescent="0.2"/>
    <row r="418" customFormat="1" x14ac:dyDescent="0.2"/>
    <row r="419" customFormat="1" x14ac:dyDescent="0.2"/>
    <row r="420" customFormat="1" x14ac:dyDescent="0.2"/>
    <row r="421" customFormat="1" x14ac:dyDescent="0.2"/>
    <row r="422" customFormat="1" x14ac:dyDescent="0.2"/>
    <row r="423" customFormat="1" x14ac:dyDescent="0.2"/>
    <row r="424" customFormat="1" x14ac:dyDescent="0.2"/>
    <row r="425" customFormat="1" x14ac:dyDescent="0.2"/>
    <row r="426" customFormat="1" x14ac:dyDescent="0.2"/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192">
    <mergeCell ref="Q161:Q165"/>
    <mergeCell ref="G163:G165"/>
    <mergeCell ref="H163:L163"/>
    <mergeCell ref="M163:M165"/>
    <mergeCell ref="N163:P163"/>
    <mergeCell ref="H164:I164"/>
    <mergeCell ref="J164:J165"/>
    <mergeCell ref="K164:K165"/>
    <mergeCell ref="G161:L162"/>
    <mergeCell ref="M161:P162"/>
    <mergeCell ref="L164:L165"/>
    <mergeCell ref="N164:N165"/>
    <mergeCell ref="O164:O165"/>
    <mergeCell ref="P164:P165"/>
    <mergeCell ref="O145:O146"/>
    <mergeCell ref="P145:P146"/>
    <mergeCell ref="E123:E127"/>
    <mergeCell ref="F123:F127"/>
    <mergeCell ref="Q142:Q146"/>
    <mergeCell ref="G144:G146"/>
    <mergeCell ref="H144:L144"/>
    <mergeCell ref="M144:M146"/>
    <mergeCell ref="N144:P144"/>
    <mergeCell ref="H145:I145"/>
    <mergeCell ref="J145:J146"/>
    <mergeCell ref="K145:K146"/>
    <mergeCell ref="L145:L146"/>
    <mergeCell ref="N145:N146"/>
    <mergeCell ref="Q123:Q127"/>
    <mergeCell ref="G125:G127"/>
    <mergeCell ref="H125:L125"/>
    <mergeCell ref="M125:M127"/>
    <mergeCell ref="N125:P125"/>
    <mergeCell ref="H126:I126"/>
    <mergeCell ref="J126:J127"/>
    <mergeCell ref="K126:K127"/>
    <mergeCell ref="N126:N127"/>
    <mergeCell ref="O126:O127"/>
    <mergeCell ref="P126:P127"/>
    <mergeCell ref="Q17:Q21"/>
    <mergeCell ref="M17:P17"/>
    <mergeCell ref="M19:M21"/>
    <mergeCell ref="N19:P19"/>
    <mergeCell ref="N20:N21"/>
    <mergeCell ref="O20:O21"/>
    <mergeCell ref="P20:P21"/>
    <mergeCell ref="M123:P124"/>
    <mergeCell ref="Q104:Q108"/>
    <mergeCell ref="G106:G108"/>
    <mergeCell ref="H106:L106"/>
    <mergeCell ref="M106:M108"/>
    <mergeCell ref="N106:P106"/>
    <mergeCell ref="H107:I107"/>
    <mergeCell ref="J107:J108"/>
    <mergeCell ref="K107:K108"/>
    <mergeCell ref="M104:P105"/>
    <mergeCell ref="H20:I20"/>
    <mergeCell ref="E17:E21"/>
    <mergeCell ref="F17:F21"/>
    <mergeCell ref="G19:G21"/>
    <mergeCell ref="G17:L17"/>
    <mergeCell ref="H19:L19"/>
    <mergeCell ref="J20:J21"/>
    <mergeCell ref="K20:K21"/>
    <mergeCell ref="E180:E184"/>
    <mergeCell ref="F180:F184"/>
    <mergeCell ref="G104:L105"/>
    <mergeCell ref="G123:L124"/>
    <mergeCell ref="G142:L143"/>
    <mergeCell ref="E104:E108"/>
    <mergeCell ref="F104:F108"/>
    <mergeCell ref="L126:L127"/>
    <mergeCell ref="L20:L21"/>
    <mergeCell ref="E142:E146"/>
    <mergeCell ref="F142:F146"/>
    <mergeCell ref="E161:E165"/>
    <mergeCell ref="F161:F165"/>
    <mergeCell ref="Q180:Q184"/>
    <mergeCell ref="G182:G184"/>
    <mergeCell ref="H182:L182"/>
    <mergeCell ref="M182:M184"/>
    <mergeCell ref="N182:P182"/>
    <mergeCell ref="H183:I183"/>
    <mergeCell ref="G180:L181"/>
    <mergeCell ref="M180:P181"/>
    <mergeCell ref="E218:E222"/>
    <mergeCell ref="F218:F222"/>
    <mergeCell ref="O221:O222"/>
    <mergeCell ref="P221:P222"/>
    <mergeCell ref="E199:E203"/>
    <mergeCell ref="F199:F203"/>
    <mergeCell ref="G199:L200"/>
    <mergeCell ref="M199:P200"/>
    <mergeCell ref="Q199:Q203"/>
    <mergeCell ref="G201:G203"/>
    <mergeCell ref="H201:L201"/>
    <mergeCell ref="M201:M203"/>
    <mergeCell ref="N201:P201"/>
    <mergeCell ref="H202:I202"/>
    <mergeCell ref="J202:J203"/>
    <mergeCell ref="K202:K203"/>
    <mergeCell ref="Q256:Q260"/>
    <mergeCell ref="G258:G260"/>
    <mergeCell ref="H258:L258"/>
    <mergeCell ref="M258:M260"/>
    <mergeCell ref="N258:P258"/>
    <mergeCell ref="H259:I259"/>
    <mergeCell ref="J259:J260"/>
    <mergeCell ref="K259:K260"/>
    <mergeCell ref="L202:L203"/>
    <mergeCell ref="N202:N203"/>
    <mergeCell ref="Q218:Q222"/>
    <mergeCell ref="G220:G222"/>
    <mergeCell ref="H220:L220"/>
    <mergeCell ref="M220:M222"/>
    <mergeCell ref="N220:P220"/>
    <mergeCell ref="H221:I221"/>
    <mergeCell ref="J221:J222"/>
    <mergeCell ref="K221:K222"/>
    <mergeCell ref="L221:L222"/>
    <mergeCell ref="N221:N222"/>
    <mergeCell ref="P202:P203"/>
    <mergeCell ref="E237:E241"/>
    <mergeCell ref="F237:F241"/>
    <mergeCell ref="Q237:Q241"/>
    <mergeCell ref="G239:G241"/>
    <mergeCell ref="H239:L239"/>
    <mergeCell ref="M239:M241"/>
    <mergeCell ref="N239:P239"/>
    <mergeCell ref="H240:I240"/>
    <mergeCell ref="J240:J241"/>
    <mergeCell ref="K240:K241"/>
    <mergeCell ref="L240:L241"/>
    <mergeCell ref="N240:N241"/>
    <mergeCell ref="L259:L260"/>
    <mergeCell ref="N259:N260"/>
    <mergeCell ref="E294:E298"/>
    <mergeCell ref="F294:F298"/>
    <mergeCell ref="O297:O298"/>
    <mergeCell ref="P297:P298"/>
    <mergeCell ref="E275:E279"/>
    <mergeCell ref="F275:F279"/>
    <mergeCell ref="G275:L276"/>
    <mergeCell ref="M275:P276"/>
    <mergeCell ref="E256:E260"/>
    <mergeCell ref="F256:F260"/>
    <mergeCell ref="O259:O260"/>
    <mergeCell ref="P259:P260"/>
    <mergeCell ref="Q275:Q279"/>
    <mergeCell ref="G277:G279"/>
    <mergeCell ref="H277:L277"/>
    <mergeCell ref="M277:M279"/>
    <mergeCell ref="N277:P277"/>
    <mergeCell ref="H278:I278"/>
    <mergeCell ref="J278:J279"/>
    <mergeCell ref="K278:K279"/>
    <mergeCell ref="L278:L279"/>
    <mergeCell ref="N278:N279"/>
    <mergeCell ref="Q294:Q298"/>
    <mergeCell ref="G296:G298"/>
    <mergeCell ref="H296:L296"/>
    <mergeCell ref="M296:M298"/>
    <mergeCell ref="N296:P296"/>
    <mergeCell ref="H297:I297"/>
    <mergeCell ref="J297:J298"/>
    <mergeCell ref="K297:K298"/>
    <mergeCell ref="L297:L298"/>
    <mergeCell ref="N297:N298"/>
    <mergeCell ref="M142:P143"/>
    <mergeCell ref="L107:L108"/>
    <mergeCell ref="N107:N108"/>
    <mergeCell ref="O107:O108"/>
    <mergeCell ref="P107:P108"/>
    <mergeCell ref="G294:L295"/>
    <mergeCell ref="M294:P295"/>
    <mergeCell ref="G218:L219"/>
    <mergeCell ref="M218:P219"/>
    <mergeCell ref="G237:L238"/>
    <mergeCell ref="M237:P238"/>
    <mergeCell ref="G256:L257"/>
    <mergeCell ref="M256:P257"/>
    <mergeCell ref="J183:J184"/>
    <mergeCell ref="K183:K184"/>
    <mergeCell ref="L183:L184"/>
    <mergeCell ref="N183:N184"/>
    <mergeCell ref="O183:O184"/>
    <mergeCell ref="P183:P184"/>
    <mergeCell ref="O278:O279"/>
    <mergeCell ref="P278:P279"/>
    <mergeCell ref="O240:O241"/>
    <mergeCell ref="P240:P241"/>
    <mergeCell ref="O202:O203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5" orientation="landscape" r:id="rId2"/>
  <headerFooter alignWithMargins="0">
    <oddHeader>&amp;LWydział Statystycznej Informacji Zarządczej
Departament Strategii i Deregulacji
Ministerstwo Sprawiedliwości&amp;R&amp;D</oddHeader>
    <oddFooter>Strona &amp;P z &amp;N</oddFooter>
  </headerFooter>
  <rowBreaks count="5" manualBreakCount="5">
    <brk id="118" min="4" max="16" man="1"/>
    <brk id="156" min="4" max="16" man="1"/>
    <brk id="194" min="4" max="16" man="1"/>
    <brk id="232" min="4" max="16" man="1"/>
    <brk id="270" min="4" max="1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K48"/>
  <sheetViews>
    <sheetView showGridLines="0" workbookViewId="0">
      <selection activeCell="F15" sqref="F15"/>
    </sheetView>
  </sheetViews>
  <sheetFormatPr defaultRowHeight="11.25" x14ac:dyDescent="0.2"/>
  <cols>
    <col min="1" max="1" width="3.1640625" customWidth="1"/>
    <col min="2" max="2" width="1.33203125" customWidth="1"/>
    <col min="3" max="3" width="19" hidden="1" customWidth="1"/>
    <col min="4" max="4" width="15.33203125" hidden="1" customWidth="1"/>
    <col min="5" max="5" width="8.83203125" customWidth="1"/>
    <col min="6" max="6" width="21.83203125" customWidth="1"/>
    <col min="7" max="7" width="11.5" customWidth="1"/>
    <col min="8" max="8" width="8.1640625" customWidth="1"/>
    <col min="9" max="9" width="22" bestFit="1" customWidth="1"/>
    <col min="10" max="10" width="18" bestFit="1" customWidth="1"/>
  </cols>
  <sheetData>
    <row r="1" spans="3:11" ht="24" customHeight="1" x14ac:dyDescent="0.3">
      <c r="G1" s="1" t="s">
        <v>0</v>
      </c>
    </row>
    <row r="2" spans="3:11" s="5" customFormat="1" ht="33.75" customHeight="1" x14ac:dyDescent="0.2">
      <c r="G2" s="11" t="s">
        <v>5</v>
      </c>
      <c r="H2" s="12" t="s">
        <v>37</v>
      </c>
      <c r="J2" s="11" t="s">
        <v>43</v>
      </c>
      <c r="K2" s="12" t="s">
        <v>88</v>
      </c>
    </row>
    <row r="3" spans="3:11" s="4" customFormat="1" ht="18" customHeight="1" x14ac:dyDescent="0.2"/>
    <row r="5" spans="3:11" ht="12.75" x14ac:dyDescent="0.2">
      <c r="F5" s="7" t="s">
        <v>1</v>
      </c>
      <c r="G5" s="2"/>
      <c r="H5" s="2"/>
      <c r="I5" s="2"/>
      <c r="J5" s="3"/>
    </row>
    <row r="6" spans="3:11" x14ac:dyDescent="0.2">
      <c r="F6" s="24" t="s">
        <v>5</v>
      </c>
      <c r="G6" s="25" t="s">
        <v>37</v>
      </c>
      <c r="H6" s="8"/>
      <c r="I6" s="26" t="s">
        <v>45</v>
      </c>
      <c r="J6" s="42" t="s">
        <v>94</v>
      </c>
    </row>
    <row r="7" spans="3:11" x14ac:dyDescent="0.2">
      <c r="F7" s="22" t="s">
        <v>42</v>
      </c>
      <c r="G7" s="23" t="s">
        <v>87</v>
      </c>
      <c r="H7" s="9"/>
      <c r="I7" s="20" t="s">
        <v>40</v>
      </c>
      <c r="J7" s="40" t="s">
        <v>91</v>
      </c>
    </row>
    <row r="8" spans="3:11" x14ac:dyDescent="0.2">
      <c r="F8" s="22" t="s">
        <v>4</v>
      </c>
      <c r="G8" s="23" t="s">
        <v>87</v>
      </c>
      <c r="H8" s="9"/>
      <c r="I8" s="20" t="s">
        <v>7</v>
      </c>
      <c r="J8" s="43" t="s">
        <v>93</v>
      </c>
    </row>
    <row r="9" spans="3:11" x14ac:dyDescent="0.2">
      <c r="F9" s="22" t="s">
        <v>46</v>
      </c>
      <c r="G9" s="23" t="s">
        <v>47</v>
      </c>
      <c r="H9" s="9"/>
      <c r="I9" s="20" t="s">
        <v>44</v>
      </c>
      <c r="J9" s="21" t="s">
        <v>86</v>
      </c>
    </row>
    <row r="10" spans="3:11" x14ac:dyDescent="0.2">
      <c r="F10" s="22" t="s">
        <v>41</v>
      </c>
      <c r="G10" s="23" t="s">
        <v>70</v>
      </c>
      <c r="H10" s="9"/>
      <c r="I10" s="20" t="s">
        <v>39</v>
      </c>
      <c r="J10" s="21" t="s">
        <v>89</v>
      </c>
    </row>
    <row r="11" spans="3:11" x14ac:dyDescent="0.2">
      <c r="F11" s="17" t="s">
        <v>38</v>
      </c>
      <c r="G11" s="18" t="s">
        <v>90</v>
      </c>
      <c r="H11" s="10"/>
      <c r="I11" s="19" t="s">
        <v>43</v>
      </c>
      <c r="J11" s="27" t="s">
        <v>88</v>
      </c>
    </row>
    <row r="12" spans="3:11" x14ac:dyDescent="0.2">
      <c r="C12" s="39" t="s">
        <v>71</v>
      </c>
      <c r="D12" s="77" t="s">
        <v>6</v>
      </c>
    </row>
    <row r="13" spans="3:11" x14ac:dyDescent="0.2">
      <c r="C13" s="39" t="s">
        <v>72</v>
      </c>
      <c r="D13" s="77" t="s">
        <v>6</v>
      </c>
    </row>
    <row r="14" spans="3:11" ht="12.75" x14ac:dyDescent="0.2">
      <c r="C14" s="53" t="s">
        <v>73</v>
      </c>
      <c r="D14" s="78" t="s">
        <v>6</v>
      </c>
      <c r="E14" t="s">
        <v>3</v>
      </c>
    </row>
    <row r="15" spans="3:11" x14ac:dyDescent="0.2">
      <c r="C15" s="54"/>
      <c r="D15" s="55"/>
      <c r="E15" t="s">
        <v>3</v>
      </c>
    </row>
    <row r="16" spans="3:11" x14ac:dyDescent="0.2">
      <c r="E16" t="s">
        <v>3</v>
      </c>
    </row>
    <row r="17" spans="5:5" x14ac:dyDescent="0.2">
      <c r="E17" t="s">
        <v>3</v>
      </c>
    </row>
    <row r="18" spans="5:5" x14ac:dyDescent="0.2">
      <c r="E18" t="s">
        <v>3</v>
      </c>
    </row>
    <row r="19" spans="5:5" x14ac:dyDescent="0.2">
      <c r="E19" t="s">
        <v>3</v>
      </c>
    </row>
    <row r="20" spans="5:5" x14ac:dyDescent="0.2">
      <c r="E20" t="s">
        <v>3</v>
      </c>
    </row>
    <row r="21" spans="5:5" x14ac:dyDescent="0.2">
      <c r="E21" t="s">
        <v>3</v>
      </c>
    </row>
    <row r="22" spans="5:5" x14ac:dyDescent="0.2">
      <c r="E22" t="s">
        <v>3</v>
      </c>
    </row>
    <row r="23" spans="5:5" x14ac:dyDescent="0.2">
      <c r="E23" t="s">
        <v>3</v>
      </c>
    </row>
    <row r="24" spans="5:5" x14ac:dyDescent="0.2">
      <c r="E24" t="s">
        <v>3</v>
      </c>
    </row>
    <row r="25" spans="5:5" x14ac:dyDescent="0.2">
      <c r="E25" t="s">
        <v>3</v>
      </c>
    </row>
    <row r="26" spans="5:5" x14ac:dyDescent="0.2">
      <c r="E26" t="s">
        <v>3</v>
      </c>
    </row>
    <row r="27" spans="5:5" x14ac:dyDescent="0.2">
      <c r="E27" t="s">
        <v>3</v>
      </c>
    </row>
    <row r="28" spans="5:5" x14ac:dyDescent="0.2">
      <c r="E28" t="s">
        <v>3</v>
      </c>
    </row>
    <row r="29" spans="5:5" x14ac:dyDescent="0.2">
      <c r="E29" t="s">
        <v>3</v>
      </c>
    </row>
    <row r="30" spans="5:5" x14ac:dyDescent="0.2">
      <c r="E30" t="s">
        <v>3</v>
      </c>
    </row>
    <row r="31" spans="5:5" x14ac:dyDescent="0.2">
      <c r="E31" t="s">
        <v>3</v>
      </c>
    </row>
    <row r="32" spans="5:5" x14ac:dyDescent="0.2">
      <c r="E32" t="s">
        <v>3</v>
      </c>
    </row>
    <row r="33" spans="5:5" x14ac:dyDescent="0.2">
      <c r="E33" t="s">
        <v>3</v>
      </c>
    </row>
    <row r="34" spans="5:5" x14ac:dyDescent="0.2">
      <c r="E34" t="s">
        <v>3</v>
      </c>
    </row>
    <row r="35" spans="5:5" x14ac:dyDescent="0.2">
      <c r="E35" t="s">
        <v>3</v>
      </c>
    </row>
    <row r="36" spans="5:5" x14ac:dyDescent="0.2">
      <c r="E36" t="s">
        <v>3</v>
      </c>
    </row>
    <row r="37" spans="5:5" x14ac:dyDescent="0.2">
      <c r="E37" t="s">
        <v>3</v>
      </c>
    </row>
    <row r="38" spans="5:5" x14ac:dyDescent="0.2">
      <c r="E38" t="s">
        <v>3</v>
      </c>
    </row>
    <row r="39" spans="5:5" x14ac:dyDescent="0.2">
      <c r="E39" t="s">
        <v>3</v>
      </c>
    </row>
    <row r="40" spans="5:5" x14ac:dyDescent="0.2">
      <c r="E40" t="s">
        <v>3</v>
      </c>
    </row>
    <row r="41" spans="5:5" x14ac:dyDescent="0.2">
      <c r="E41" t="s">
        <v>3</v>
      </c>
    </row>
    <row r="42" spans="5:5" x14ac:dyDescent="0.2">
      <c r="E42" t="s">
        <v>3</v>
      </c>
    </row>
    <row r="43" spans="5:5" x14ac:dyDescent="0.2">
      <c r="E43" t="s">
        <v>3</v>
      </c>
    </row>
    <row r="44" spans="5:5" x14ac:dyDescent="0.2">
      <c r="E44" t="s">
        <v>3</v>
      </c>
    </row>
    <row r="45" spans="5:5" x14ac:dyDescent="0.2">
      <c r="E45" t="s">
        <v>3</v>
      </c>
    </row>
    <row r="46" spans="5:5" x14ac:dyDescent="0.2">
      <c r="E46" t="s">
        <v>3</v>
      </c>
    </row>
    <row r="47" spans="5:5" x14ac:dyDescent="0.2">
      <c r="E47" t="s">
        <v>3</v>
      </c>
    </row>
    <row r="48" spans="5:5" x14ac:dyDescent="0.2">
      <c r="E48" t="s">
        <v>3</v>
      </c>
    </row>
  </sheetData>
  <customSheetViews>
    <customSheetView guid="{6D7D74B5-170D-41EC-B332-FE12C08F0CB0}" showGridLines="0" hiddenColumns="1" state="hidden" showRuler="0">
      <selection activeCell="F15" sqref="F15"/>
      <pageMargins left="0.75" right="0.75" top="1" bottom="1" header="0.5" footer="0.5"/>
      <pageSetup paperSize="9" orientation="portrait" r:id="rId1"/>
      <headerFooter alignWithMargins="0"/>
    </customSheetView>
  </customSheetViews>
  <phoneticPr fontId="1" type="noConversion"/>
  <pageMargins left="0.75" right="0.75" top="1" bottom="1" header="0.5" footer="0.5"/>
  <pageSetup paperSize="9" orientation="portrait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3"/>
  <sheetViews>
    <sheetView workbookViewId="0">
      <selection activeCell="B4" sqref="B4"/>
    </sheetView>
  </sheetViews>
  <sheetFormatPr defaultRowHeight="11.25" x14ac:dyDescent="0.2"/>
  <sheetData>
    <row r="3" spans="2:9" ht="12" thickBot="1" x14ac:dyDescent="0.25">
      <c r="B3" s="60" t="s">
        <v>48</v>
      </c>
      <c r="C3" s="61" t="s">
        <v>49</v>
      </c>
      <c r="D3" s="61" t="s">
        <v>50</v>
      </c>
      <c r="E3" s="62"/>
      <c r="F3" s="62"/>
      <c r="G3" s="62"/>
      <c r="H3" s="62"/>
      <c r="I3" s="62"/>
    </row>
    <row r="4" spans="2:9" ht="12" thickBot="1" x14ac:dyDescent="0.25">
      <c r="B4" s="63" t="s">
        <v>92</v>
      </c>
      <c r="C4" s="64">
        <f>TRUNC(RIGHT(B4))</f>
        <v>3</v>
      </c>
      <c r="D4" s="65" t="str">
        <f>LEFT(B4,4)</f>
        <v>2014</v>
      </c>
      <c r="E4" s="62"/>
      <c r="F4" s="62"/>
      <c r="G4" s="62"/>
      <c r="H4" s="62"/>
      <c r="I4" s="62"/>
    </row>
    <row r="5" spans="2:9" x14ac:dyDescent="0.2">
      <c r="B5" s="62"/>
      <c r="C5" s="62"/>
      <c r="D5" s="62"/>
      <c r="E5" s="62"/>
      <c r="F5" s="62"/>
      <c r="G5" s="62"/>
      <c r="H5" s="62"/>
      <c r="I5" s="62"/>
    </row>
    <row r="6" spans="2:9" x14ac:dyDescent="0.2">
      <c r="B6" s="105" t="s">
        <v>51</v>
      </c>
      <c r="C6" s="106"/>
      <c r="D6" s="107"/>
      <c r="E6" s="65" t="s">
        <v>52</v>
      </c>
      <c r="F6" s="65" t="s">
        <v>53</v>
      </c>
      <c r="G6" s="65" t="s">
        <v>54</v>
      </c>
      <c r="H6" s="61" t="s">
        <v>55</v>
      </c>
      <c r="I6" s="65" t="s">
        <v>56</v>
      </c>
    </row>
    <row r="7" spans="2:9" x14ac:dyDescent="0.2">
      <c r="B7" s="108"/>
      <c r="C7" s="109"/>
      <c r="D7" s="110"/>
      <c r="E7" s="65" t="s">
        <v>67</v>
      </c>
      <c r="F7" s="65" t="s">
        <v>66</v>
      </c>
      <c r="G7" s="65" t="s">
        <v>65</v>
      </c>
      <c r="H7" s="65" t="s">
        <v>64</v>
      </c>
      <c r="I7" s="65"/>
    </row>
    <row r="8" spans="2:9" x14ac:dyDescent="0.2">
      <c r="B8" s="111"/>
      <c r="C8" s="112"/>
      <c r="D8" s="113"/>
      <c r="E8" s="65" t="str">
        <f>CONCATENATE(E7&amp;$D$4&amp;"r.")</f>
        <v>ZA I KWARTAŁ 2014r.</v>
      </c>
      <c r="F8" s="65" t="str">
        <f>CONCATENATE(F7&amp; $D$4 &amp;" R.")</f>
        <v>ZA I PÓŁROCZE  2014 R.</v>
      </c>
      <c r="G8" s="65" t="str">
        <f>CONCATENATE(G7&amp;$D$4&amp;"r.")</f>
        <v>ZA III KWARTAŁY 2014r.</v>
      </c>
      <c r="H8" s="65" t="str">
        <f>CONCATENATE(H7&amp;$D$4)</f>
        <v>ZA ROK 2014</v>
      </c>
      <c r="I8" s="65" t="str">
        <f>IF($C$4=1,E8,IF($C$4=2,F8,IF($C$4=3,G8,H8)))</f>
        <v>ZA III KWARTAŁY 2014r.</v>
      </c>
    </row>
    <row r="9" spans="2:9" x14ac:dyDescent="0.2">
      <c r="B9" s="62"/>
      <c r="C9" s="62"/>
      <c r="D9" s="62"/>
      <c r="E9" s="62"/>
      <c r="F9" s="62"/>
      <c r="G9" s="62"/>
      <c r="H9" s="62"/>
      <c r="I9" s="62"/>
    </row>
    <row r="10" spans="2:9" x14ac:dyDescent="0.2">
      <c r="B10" s="114" t="s">
        <v>57</v>
      </c>
      <c r="C10" s="115"/>
      <c r="D10" s="116"/>
      <c r="E10" s="64" t="s">
        <v>58</v>
      </c>
      <c r="F10" s="65" t="s">
        <v>59</v>
      </c>
      <c r="G10" s="65" t="s">
        <v>60</v>
      </c>
      <c r="H10" s="65"/>
      <c r="I10" s="65"/>
    </row>
    <row r="11" spans="2:9" x14ac:dyDescent="0.2">
      <c r="B11" s="66"/>
      <c r="C11" s="67" t="s">
        <v>61</v>
      </c>
      <c r="D11" s="68">
        <f>D4-2</f>
        <v>2012</v>
      </c>
      <c r="E11" s="65" t="str">
        <f t="shared" ref="E11:H13" si="0">CONCATENATE(E$10,$D11)</f>
        <v>I kw. 2012</v>
      </c>
      <c r="F11" s="65" t="str">
        <f t="shared" si="0"/>
        <v>I p. 2012</v>
      </c>
      <c r="G11" s="65" t="str">
        <f t="shared" si="0"/>
        <v>III kw. 2012</v>
      </c>
      <c r="H11" s="65" t="str">
        <f t="shared" si="0"/>
        <v>2012</v>
      </c>
      <c r="I11" s="65" t="str">
        <f>IF($C$4=1,E11,IF($C$4=2,F11,IF($C$4=3,G11,H11)))</f>
        <v>III kw. 2012</v>
      </c>
    </row>
    <row r="12" spans="2:9" x14ac:dyDescent="0.2">
      <c r="B12" s="69"/>
      <c r="C12" s="64" t="s">
        <v>62</v>
      </c>
      <c r="D12" s="65">
        <f>D4-1</f>
        <v>2013</v>
      </c>
      <c r="E12" s="65" t="str">
        <f t="shared" si="0"/>
        <v>I kw. 2013</v>
      </c>
      <c r="F12" s="65" t="str">
        <f t="shared" si="0"/>
        <v>I p. 2013</v>
      </c>
      <c r="G12" s="65" t="str">
        <f t="shared" si="0"/>
        <v>III kw. 2013</v>
      </c>
      <c r="H12" s="65" t="str">
        <f t="shared" si="0"/>
        <v>2013</v>
      </c>
      <c r="I12" s="65" t="str">
        <f>IF($C$4=1,E12,IF($C$4=2,F12,IF($C$4=3,G12,H12)))</f>
        <v>III kw. 2013</v>
      </c>
    </row>
    <row r="13" spans="2:9" x14ac:dyDescent="0.2">
      <c r="B13" s="68"/>
      <c r="C13" s="64" t="s">
        <v>63</v>
      </c>
      <c r="D13" s="65" t="str">
        <f>D4</f>
        <v>2014</v>
      </c>
      <c r="E13" s="65" t="str">
        <f t="shared" si="0"/>
        <v>I kw. 2014</v>
      </c>
      <c r="F13" s="65" t="str">
        <f t="shared" si="0"/>
        <v>I p. 2014</v>
      </c>
      <c r="G13" s="65" t="str">
        <f t="shared" si="0"/>
        <v>III kw. 2014</v>
      </c>
      <c r="H13" s="65" t="str">
        <f t="shared" si="0"/>
        <v>2014</v>
      </c>
      <c r="I13" s="65" t="str">
        <f>IF($C$4=1,E13,IF($C$4=2,F13,IF($C$4=3,G13,H13)))</f>
        <v>III kw. 2014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B B B B B B B B B B D D B D D B B B D B D D B D B D D B B B B B A A B A A B B B B D B B B B A B D B B D B B B B B B B B B B B B 
</file>

<file path=customXml/itemProps1.xml><?xml version="1.0" encoding="utf-8"?>
<ds:datastoreItem xmlns:ds="http://schemas.openxmlformats.org/officeDocument/2006/customXml" ds:itemID="{D3FFC3C8-C631-4DA6-AD32-712C3E371066}">
  <ds:schemaRefs>
    <ds:schemaRef ds:uri="http://www.sap.com/ip/bi/bexanalyzer/excel/application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Ewidencja </vt:lpstr>
      <vt:lpstr>Graph</vt:lpstr>
      <vt:lpstr>Ustawienia</vt:lpstr>
      <vt:lpstr>'Ewidencja '!Obszar_wydruku</vt:lpstr>
      <vt:lpstr>'Ewidencja '!Tytuły_wydruku</vt:lpstr>
    </vt:vector>
  </TitlesOfParts>
  <Company>SAP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MST - XIII Ewidencja spraw z wykazu S w S.A.</dc:title>
  <dc:creator>I027330</dc:creator>
  <cp:lastModifiedBy>Agnieszka Proczek (DO)</cp:lastModifiedBy>
  <cp:lastPrinted>2014-01-17T13:58:40Z</cp:lastPrinted>
  <dcterms:created xsi:type="dcterms:W3CDTF">2006-05-18T10:01:57Z</dcterms:created>
  <dcterms:modified xsi:type="dcterms:W3CDTF">2014-10-21T08:40:41Z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Ewidencja spraw z wykazu S w SA za III kwartały 2014.xlsx</vt:lpwstr>
  </property>
  <property fmtid="{D5CDD505-2E9C-101B-9397-08002B2CF9AE}" pid="4" name="_NewReviewCycle">
    <vt:lpwstr/>
  </property>
  <property fmtid="{D5CDD505-2E9C-101B-9397-08002B2CF9AE}" pid="10" name="BExAnalyzer_Activesheet">
    <vt:lpwstr>Ewidencja </vt:lpwstr>
  </property>
</Properties>
</file>