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updateLinks="never" codeName="ThisWorkbook" defaultThemeVersion="123820"/>
  <bookViews>
    <workbookView xWindow="-300" yWindow="795" windowWidth="17955" windowHeight="11010" firstSheet="3" activeTab="3"/>
  </bookViews>
  <sheets>
    <sheet name="BExRepositorySheet" sheetId="4" state="veryHidden" r:id="rId1"/>
    <sheet name="Wybór sądu" sheetId="1" state="hidden" r:id="rId2"/>
    <sheet name="Graph" sheetId="2" state="hidden" r:id="rId3"/>
    <sheet name="Tabl. I (2)" sheetId="8" r:id="rId4"/>
    <sheet name="Tabl. II (2)" sheetId="9" r:id="rId5"/>
    <sheet name="Tabl. III (2)" sheetId="10" r:id="rId6"/>
  </sheets>
  <externalReferences>
    <externalReference r:id="rId7"/>
    <externalReference r:id="rId8"/>
  </externalReferences>
  <definedNames>
    <definedName name="DF_GRID_1">Wybór [1]sądu!$G$20:$J$215</definedName>
    <definedName name="DF_NAVPANEL_13" localSheetId="5">'Wybór sądu'!#REF!</definedName>
    <definedName name="DF_NAVPANEL_13">'Wybór sądu'!#REF!</definedName>
    <definedName name="DF_NAVPANEL_18" localSheetId="5">'Wybór sądu'!#REF!</definedName>
    <definedName name="DF_NAVPANEL_18">'Wybór sądu'!#REF!</definedName>
    <definedName name="_xlnm.Print_Area" localSheetId="1">'Wybór sądu'!$A$1:$M$216</definedName>
    <definedName name="SAPBEXhrIndnt" hidden="1">"Wide"</definedName>
    <definedName name="SAPsysID" hidden="1">"708C5W7SBKP804JT78WJ0JNKI"</definedName>
    <definedName name="SAPwbID" hidden="1">"ARS"</definedName>
    <definedName name="_xlnm.Print_Titles" localSheetId="3">'Tabl. I (2)'!$1:$5</definedName>
    <definedName name="_xlnm.Print_Titles" localSheetId="4">'Tabl. II (2)'!$2:$6</definedName>
    <definedName name="_xlnm.Print_Titles" localSheetId="5">'Tabl. III (2)'!$2:$6</definedName>
  </definedNames>
  <calcPr calcId="145621" calcMode="manual"/>
</workbook>
</file>

<file path=xl/calcChain.xml><?xml version="1.0" encoding="utf-8"?>
<calcChain xmlns="http://schemas.openxmlformats.org/spreadsheetml/2006/main">
  <c r="H215" i="10" l="1"/>
  <c r="E215" i="10"/>
  <c r="B215" i="10"/>
  <c r="H214" i="10"/>
  <c r="E214" i="10"/>
  <c r="B214" i="10"/>
  <c r="H213" i="10"/>
  <c r="E213" i="10"/>
  <c r="B213" i="10"/>
  <c r="H212" i="10"/>
  <c r="E212" i="10"/>
  <c r="H211" i="10"/>
  <c r="E211" i="10"/>
  <c r="B212" i="10"/>
  <c r="B211" i="10"/>
  <c r="H210" i="10"/>
  <c r="E210" i="10"/>
  <c r="B210" i="10"/>
  <c r="H208" i="10"/>
  <c r="E208" i="10"/>
  <c r="B208" i="10"/>
  <c r="H207" i="10"/>
  <c r="E207" i="10"/>
  <c r="B207" i="10"/>
  <c r="H206" i="10"/>
  <c r="E206" i="10"/>
  <c r="B206" i="10"/>
  <c r="H205" i="10"/>
  <c r="E205" i="10"/>
  <c r="B205" i="10"/>
  <c r="E204" i="10"/>
  <c r="B204" i="10"/>
  <c r="H204" i="10"/>
  <c r="H203" i="10"/>
  <c r="H202" i="10"/>
  <c r="E203" i="10"/>
  <c r="B203" i="10"/>
  <c r="E202" i="10"/>
  <c r="B202" i="10"/>
  <c r="H200" i="10"/>
  <c r="E200" i="10"/>
  <c r="B200" i="10"/>
  <c r="H199" i="10"/>
  <c r="E199" i="10"/>
  <c r="B199" i="10"/>
  <c r="H198" i="10"/>
  <c r="E198" i="10"/>
  <c r="B198" i="10"/>
  <c r="H197" i="10"/>
  <c r="E197" i="10"/>
  <c r="B197" i="10"/>
  <c r="H196" i="10"/>
  <c r="E196" i="10"/>
  <c r="B196" i="10"/>
  <c r="H195" i="10"/>
  <c r="E195" i="10"/>
  <c r="B195" i="10"/>
  <c r="H194" i="10"/>
  <c r="E194" i="10"/>
  <c r="B194" i="10"/>
  <c r="H191" i="10"/>
  <c r="E191" i="10"/>
  <c r="B191" i="10"/>
  <c r="H190" i="10"/>
  <c r="E190" i="10"/>
  <c r="B190" i="10"/>
  <c r="H189" i="10"/>
  <c r="E189" i="10"/>
  <c r="B189" i="10"/>
  <c r="H187" i="10"/>
  <c r="E187" i="10"/>
  <c r="B187" i="10"/>
  <c r="H186" i="10"/>
  <c r="E186" i="10"/>
  <c r="B186" i="10"/>
  <c r="H185" i="10"/>
  <c r="E185" i="10"/>
  <c r="B185" i="10"/>
  <c r="H184" i="10"/>
  <c r="E184" i="10"/>
  <c r="B184" i="10"/>
  <c r="H183" i="10"/>
  <c r="E183" i="10"/>
  <c r="B183" i="10"/>
  <c r="H180" i="10"/>
  <c r="E180" i="10"/>
  <c r="B180" i="10"/>
  <c r="H179" i="10"/>
  <c r="H178" i="10"/>
  <c r="E179" i="10"/>
  <c r="E178" i="10"/>
  <c r="B178" i="10"/>
  <c r="B177" i="10"/>
  <c r="B176" i="10"/>
  <c r="B175" i="10"/>
  <c r="B174" i="10"/>
  <c r="B173" i="10"/>
  <c r="B172" i="10"/>
  <c r="B171" i="10"/>
  <c r="B170" i="10"/>
  <c r="B169" i="10"/>
  <c r="B168" i="10"/>
  <c r="B167" i="10"/>
  <c r="B166" i="10"/>
  <c r="B165" i="10"/>
  <c r="B164" i="10"/>
  <c r="B163" i="10"/>
  <c r="B162" i="10"/>
  <c r="B161" i="10"/>
  <c r="H177" i="10"/>
  <c r="E177" i="10"/>
  <c r="H176" i="10"/>
  <c r="E176" i="10"/>
  <c r="H175" i="10"/>
  <c r="E175" i="10"/>
  <c r="H174" i="10"/>
  <c r="H173" i="10"/>
  <c r="H172" i="10"/>
  <c r="H171" i="10"/>
  <c r="E174" i="10"/>
  <c r="E173" i="10"/>
  <c r="E172" i="10"/>
  <c r="E171" i="10"/>
  <c r="H170" i="10"/>
  <c r="E170" i="10"/>
  <c r="H169" i="10"/>
  <c r="E169" i="10"/>
  <c r="H168" i="10"/>
  <c r="E168" i="10"/>
  <c r="H167" i="10"/>
  <c r="E167" i="10"/>
  <c r="H166" i="10"/>
  <c r="E166" i="10"/>
  <c r="H165" i="10"/>
  <c r="E165" i="10"/>
  <c r="H164" i="10"/>
  <c r="E164" i="10"/>
  <c r="H163" i="10"/>
  <c r="E163" i="10"/>
  <c r="H162" i="10"/>
  <c r="E162" i="10"/>
  <c r="H161" i="10"/>
  <c r="E161" i="10"/>
  <c r="H158" i="10"/>
  <c r="E158" i="10"/>
  <c r="B158" i="10"/>
  <c r="H157" i="10"/>
  <c r="E157" i="10"/>
  <c r="B157" i="10"/>
  <c r="H156" i="10"/>
  <c r="E156" i="10"/>
  <c r="B156" i="10"/>
  <c r="H155" i="10"/>
  <c r="E155" i="10"/>
  <c r="C155" i="10"/>
  <c r="D155" i="10" s="1"/>
  <c r="B155" i="10"/>
  <c r="H154" i="10"/>
  <c r="E154" i="10"/>
  <c r="B154" i="10"/>
  <c r="H153" i="10"/>
  <c r="E153" i="10"/>
  <c r="B153" i="10"/>
  <c r="H152" i="10"/>
  <c r="E152" i="10"/>
  <c r="B152" i="10"/>
  <c r="H151" i="10"/>
  <c r="E151" i="10"/>
  <c r="B151" i="10"/>
  <c r="H150" i="10"/>
  <c r="E150" i="10"/>
  <c r="B150" i="10"/>
  <c r="H149" i="10"/>
  <c r="E149" i="10"/>
  <c r="B149" i="10"/>
  <c r="H146" i="10"/>
  <c r="E146" i="10"/>
  <c r="B146" i="10"/>
  <c r="H145" i="10"/>
  <c r="E145" i="10"/>
  <c r="B145" i="10"/>
  <c r="H144" i="10"/>
  <c r="E144" i="10"/>
  <c r="B144" i="10"/>
  <c r="H143" i="10"/>
  <c r="E143" i="10"/>
  <c r="B143" i="10"/>
  <c r="H142" i="10"/>
  <c r="E142" i="10"/>
  <c r="B142" i="10"/>
  <c r="H141" i="10"/>
  <c r="E141" i="10"/>
  <c r="B141" i="10"/>
  <c r="H140" i="10"/>
  <c r="E140" i="10"/>
  <c r="B140" i="10"/>
  <c r="H139" i="10"/>
  <c r="E139" i="10"/>
  <c r="C139" i="10"/>
  <c r="D139" i="10" s="1"/>
  <c r="B139" i="10"/>
  <c r="H138" i="10"/>
  <c r="E138" i="10"/>
  <c r="B138" i="10"/>
  <c r="H137" i="10"/>
  <c r="E137" i="10"/>
  <c r="B137" i="10"/>
  <c r="H134" i="10"/>
  <c r="E134" i="10"/>
  <c r="B134" i="10"/>
  <c r="B133" i="10"/>
  <c r="H133" i="10"/>
  <c r="H132" i="10"/>
  <c r="E133" i="10"/>
  <c r="E132" i="10"/>
  <c r="B132" i="10"/>
  <c r="H131" i="10"/>
  <c r="E131" i="10"/>
  <c r="B131" i="10"/>
  <c r="H130" i="10"/>
  <c r="E130" i="10"/>
  <c r="B130" i="10"/>
  <c r="H129" i="10"/>
  <c r="E129" i="10"/>
  <c r="B129" i="10"/>
  <c r="H128" i="10"/>
  <c r="E128" i="10"/>
  <c r="B128" i="10"/>
  <c r="H127" i="10"/>
  <c r="E127" i="10"/>
  <c r="B127" i="10"/>
  <c r="H126" i="10"/>
  <c r="E126" i="10"/>
  <c r="B126" i="10"/>
  <c r="E125" i="10"/>
  <c r="H123" i="10"/>
  <c r="E123" i="10"/>
  <c r="B123" i="10"/>
  <c r="H122" i="10"/>
  <c r="E122" i="10"/>
  <c r="B122" i="10"/>
  <c r="H121" i="10"/>
  <c r="E121" i="10"/>
  <c r="B121" i="10"/>
  <c r="I120" i="10"/>
  <c r="J120" i="10" s="1"/>
  <c r="H120" i="10"/>
  <c r="E120" i="10"/>
  <c r="B120" i="10"/>
  <c r="H119" i="10"/>
  <c r="E119" i="10"/>
  <c r="B119" i="10"/>
  <c r="H118" i="10"/>
  <c r="E118" i="10"/>
  <c r="B118" i="10"/>
  <c r="H117" i="10"/>
  <c r="E117" i="10"/>
  <c r="B117" i="10"/>
  <c r="H116" i="10"/>
  <c r="E116" i="10"/>
  <c r="B116" i="10"/>
  <c r="H115" i="10"/>
  <c r="E115" i="10"/>
  <c r="B115" i="10"/>
  <c r="H114" i="10"/>
  <c r="E114" i="10"/>
  <c r="B114" i="10"/>
  <c r="H113" i="10"/>
  <c r="E113" i="10"/>
  <c r="B113" i="10"/>
  <c r="H112" i="10"/>
  <c r="E112" i="10"/>
  <c r="B112" i="10"/>
  <c r="H109" i="10"/>
  <c r="E109" i="10"/>
  <c r="B109" i="10"/>
  <c r="H108" i="10"/>
  <c r="H107" i="10"/>
  <c r="E108" i="10"/>
  <c r="E107" i="10"/>
  <c r="B108" i="10"/>
  <c r="B107" i="10"/>
  <c r="H106" i="10"/>
  <c r="E106" i="10"/>
  <c r="B106" i="10"/>
  <c r="H105" i="10"/>
  <c r="E105" i="10"/>
  <c r="B105" i="10"/>
  <c r="H104" i="10"/>
  <c r="E104" i="10"/>
  <c r="B104" i="10"/>
  <c r="H103" i="10"/>
  <c r="E103" i="10"/>
  <c r="B103" i="10"/>
  <c r="H102" i="10"/>
  <c r="E102" i="10"/>
  <c r="B102" i="10"/>
  <c r="H101" i="10"/>
  <c r="E101" i="10"/>
  <c r="B101" i="10"/>
  <c r="H99" i="10"/>
  <c r="E99" i="10"/>
  <c r="B99" i="10"/>
  <c r="H98" i="10"/>
  <c r="E98" i="10"/>
  <c r="B98" i="10"/>
  <c r="H97" i="10"/>
  <c r="E97" i="10"/>
  <c r="B97" i="10"/>
  <c r="H96" i="10"/>
  <c r="E96" i="10"/>
  <c r="B96" i="10"/>
  <c r="H95" i="10"/>
  <c r="E95" i="10"/>
  <c r="B95" i="10"/>
  <c r="H94" i="10"/>
  <c r="E94" i="10"/>
  <c r="B94" i="10"/>
  <c r="H93" i="10"/>
  <c r="E93" i="10"/>
  <c r="B93" i="10"/>
  <c r="H92" i="10"/>
  <c r="E92" i="10"/>
  <c r="B92" i="10"/>
  <c r="H91" i="10"/>
  <c r="E91" i="10"/>
  <c r="B91" i="10"/>
  <c r="H90" i="10"/>
  <c r="E90" i="10"/>
  <c r="B90" i="10"/>
  <c r="H89" i="10"/>
  <c r="E89" i="10"/>
  <c r="B89" i="10"/>
  <c r="H85" i="10"/>
  <c r="E85" i="10"/>
  <c r="B85" i="10"/>
  <c r="H84" i="10"/>
  <c r="G84" i="10"/>
  <c r="E84" i="10"/>
  <c r="B84" i="10"/>
  <c r="H83" i="10"/>
  <c r="E83" i="10"/>
  <c r="B83" i="10"/>
  <c r="H82" i="10"/>
  <c r="E82" i="10"/>
  <c r="B82" i="10"/>
  <c r="H81" i="10"/>
  <c r="E81" i="10"/>
  <c r="B81" i="10"/>
  <c r="H80" i="10"/>
  <c r="G80" i="10"/>
  <c r="E80" i="10"/>
  <c r="B80" i="10"/>
  <c r="H79" i="10"/>
  <c r="F79" i="10"/>
  <c r="G79" i="10" s="1"/>
  <c r="E79" i="10"/>
  <c r="B79" i="10"/>
  <c r="J78" i="10"/>
  <c r="H78" i="10"/>
  <c r="E78" i="10"/>
  <c r="B78" i="10"/>
  <c r="H77" i="10"/>
  <c r="E77" i="10"/>
  <c r="B77" i="10"/>
  <c r="I76" i="10"/>
  <c r="J76" i="10" s="1"/>
  <c r="H76" i="10"/>
  <c r="E76" i="10"/>
  <c r="B76" i="10"/>
  <c r="H75" i="10"/>
  <c r="E75" i="10"/>
  <c r="B75" i="10"/>
  <c r="H74" i="10"/>
  <c r="E74" i="10"/>
  <c r="C74" i="10"/>
  <c r="D74" i="10" s="1"/>
  <c r="B74" i="10"/>
  <c r="H73" i="10"/>
  <c r="E73" i="10"/>
  <c r="B73" i="10"/>
  <c r="I72" i="10"/>
  <c r="H72" i="10"/>
  <c r="F72" i="10"/>
  <c r="E72" i="10"/>
  <c r="H71" i="10"/>
  <c r="E71" i="10"/>
  <c r="B71" i="10"/>
  <c r="H70" i="10"/>
  <c r="F70" i="10"/>
  <c r="G70" i="10" s="1"/>
  <c r="E70" i="10"/>
  <c r="B70" i="10"/>
  <c r="H69" i="10"/>
  <c r="E69" i="10"/>
  <c r="B69" i="10"/>
  <c r="H68" i="10"/>
  <c r="E68" i="10"/>
  <c r="B68" i="10"/>
  <c r="H65" i="10"/>
  <c r="F65" i="10"/>
  <c r="G65" i="10" s="1"/>
  <c r="E65" i="10"/>
  <c r="B65" i="10"/>
  <c r="H64" i="10"/>
  <c r="E64" i="10"/>
  <c r="B64" i="10"/>
  <c r="H63" i="10"/>
  <c r="E63" i="10"/>
  <c r="B63" i="10"/>
  <c r="H62" i="10"/>
  <c r="E62" i="10"/>
  <c r="B62" i="10"/>
  <c r="H61" i="10"/>
  <c r="E61" i="10"/>
  <c r="B61" i="10"/>
  <c r="H60" i="10"/>
  <c r="E60" i="10"/>
  <c r="B60" i="10"/>
  <c r="H59" i="10"/>
  <c r="E59" i="10"/>
  <c r="B59" i="10"/>
  <c r="H58" i="10"/>
  <c r="E58" i="10"/>
  <c r="B58" i="10"/>
  <c r="H57" i="10"/>
  <c r="F57" i="10"/>
  <c r="G57" i="10" s="1"/>
  <c r="E57" i="10"/>
  <c r="B57" i="10"/>
  <c r="H56" i="10"/>
  <c r="E56" i="10"/>
  <c r="B56" i="10"/>
  <c r="H55" i="10"/>
  <c r="E55" i="10"/>
  <c r="B55" i="10"/>
  <c r="H54" i="10"/>
  <c r="F54" i="10"/>
  <c r="G54" i="10" s="1"/>
  <c r="E54" i="10"/>
  <c r="B54" i="10"/>
  <c r="I51" i="10"/>
  <c r="J51" i="10" s="1"/>
  <c r="H51" i="10"/>
  <c r="E51" i="10"/>
  <c r="B51" i="10"/>
  <c r="H50" i="10"/>
  <c r="E50" i="10"/>
  <c r="B50" i="10"/>
  <c r="H49" i="10"/>
  <c r="E49" i="10"/>
  <c r="B49" i="10"/>
  <c r="H48" i="10"/>
  <c r="E48" i="10"/>
  <c r="B48" i="10"/>
  <c r="H47" i="10"/>
  <c r="E47" i="10"/>
  <c r="B47" i="10"/>
  <c r="H46" i="10"/>
  <c r="E46" i="10"/>
  <c r="B46" i="10"/>
  <c r="H44" i="10"/>
  <c r="E44" i="10"/>
  <c r="B44" i="10"/>
  <c r="H43" i="10"/>
  <c r="E43" i="10"/>
  <c r="B43" i="10"/>
  <c r="H42" i="10"/>
  <c r="E42" i="10"/>
  <c r="B42" i="10"/>
  <c r="H41" i="10"/>
  <c r="E41" i="10"/>
  <c r="B41" i="10"/>
  <c r="H40" i="10"/>
  <c r="E40" i="10"/>
  <c r="B40" i="10"/>
  <c r="I39" i="10"/>
  <c r="J39" i="10" s="1"/>
  <c r="H39" i="10"/>
  <c r="E39" i="10"/>
  <c r="B39" i="10"/>
  <c r="H36" i="10"/>
  <c r="E36" i="10"/>
  <c r="B36" i="10"/>
  <c r="H35" i="10"/>
  <c r="E35" i="10"/>
  <c r="B35" i="10"/>
  <c r="H34" i="10"/>
  <c r="E34" i="10"/>
  <c r="B34" i="10"/>
  <c r="H33" i="10"/>
  <c r="E33" i="10"/>
  <c r="B33" i="10"/>
  <c r="H32" i="10"/>
  <c r="E32" i="10"/>
  <c r="B32" i="10"/>
  <c r="H31" i="10"/>
  <c r="E31" i="10"/>
  <c r="B31" i="10"/>
  <c r="B30" i="10"/>
  <c r="H29" i="10"/>
  <c r="E29" i="10"/>
  <c r="B29" i="10"/>
  <c r="H28" i="10"/>
  <c r="E28" i="10"/>
  <c r="B28" i="10"/>
  <c r="H27" i="10"/>
  <c r="F27" i="10"/>
  <c r="E27" i="10"/>
  <c r="B27" i="10"/>
  <c r="H26" i="10"/>
  <c r="E26" i="10"/>
  <c r="B26" i="10"/>
  <c r="H25" i="10"/>
  <c r="E25" i="10"/>
  <c r="B25" i="10"/>
  <c r="H24" i="10"/>
  <c r="E24" i="10"/>
  <c r="B24" i="10"/>
  <c r="E23" i="10"/>
  <c r="H21" i="10"/>
  <c r="F21" i="10"/>
  <c r="G21" i="10" s="1"/>
  <c r="E21" i="10"/>
  <c r="B21" i="10"/>
  <c r="H20" i="10"/>
  <c r="E20" i="10"/>
  <c r="B20" i="10"/>
  <c r="H19" i="10"/>
  <c r="E19" i="10"/>
  <c r="B19" i="10"/>
  <c r="I18" i="10"/>
  <c r="J18" i="10" s="1"/>
  <c r="H18" i="10"/>
  <c r="E18" i="10"/>
  <c r="B18" i="10"/>
  <c r="H17" i="10"/>
  <c r="E17" i="10"/>
  <c r="B17" i="10"/>
  <c r="H15" i="10"/>
  <c r="E15" i="10"/>
  <c r="B15" i="10"/>
  <c r="H14" i="10"/>
  <c r="E14" i="10"/>
  <c r="B14" i="10"/>
  <c r="H13" i="10"/>
  <c r="E13" i="10"/>
  <c r="B13" i="10"/>
  <c r="H12" i="10"/>
  <c r="E12" i="10"/>
  <c r="B12" i="10"/>
  <c r="H11" i="10"/>
  <c r="E11" i="10"/>
  <c r="B11" i="10"/>
  <c r="H10" i="10"/>
  <c r="E10" i="10"/>
  <c r="B10" i="10"/>
  <c r="C215" i="9"/>
  <c r="C214" i="9"/>
  <c r="D214" i="9" s="1"/>
  <c r="C213" i="9"/>
  <c r="C212" i="9"/>
  <c r="C211" i="9"/>
  <c r="C210" i="9"/>
  <c r="J215" i="9"/>
  <c r="I215" i="9"/>
  <c r="I214" i="9"/>
  <c r="J214" i="9" s="1"/>
  <c r="J213" i="9"/>
  <c r="I213" i="9"/>
  <c r="I212" i="9"/>
  <c r="J212" i="9" s="1"/>
  <c r="J211" i="9"/>
  <c r="I211" i="9"/>
  <c r="I210" i="9"/>
  <c r="J210" i="9" s="1"/>
  <c r="G215" i="9"/>
  <c r="F215" i="9"/>
  <c r="F215" i="10" s="1"/>
  <c r="G215" i="10" s="1"/>
  <c r="F214" i="9"/>
  <c r="G213" i="9"/>
  <c r="F213" i="9"/>
  <c r="F213" i="10" s="1"/>
  <c r="G213" i="10" s="1"/>
  <c r="F212" i="9"/>
  <c r="G211" i="9"/>
  <c r="F211" i="9"/>
  <c r="F211" i="10" s="1"/>
  <c r="G211" i="10" s="1"/>
  <c r="F210" i="9"/>
  <c r="D210" i="9"/>
  <c r="J208" i="9"/>
  <c r="I208" i="9"/>
  <c r="I207" i="9"/>
  <c r="J207" i="9" s="1"/>
  <c r="J206" i="9"/>
  <c r="I206" i="9"/>
  <c r="I205" i="9"/>
  <c r="J205" i="9" s="1"/>
  <c r="J204" i="9"/>
  <c r="I204" i="9"/>
  <c r="I203" i="9"/>
  <c r="J203" i="9" s="1"/>
  <c r="J202" i="9"/>
  <c r="I202" i="9"/>
  <c r="F208" i="9"/>
  <c r="G207" i="9"/>
  <c r="F207" i="9"/>
  <c r="F206" i="9"/>
  <c r="G205" i="9"/>
  <c r="F205" i="9"/>
  <c r="F204" i="9"/>
  <c r="F203" i="9"/>
  <c r="G203" i="9" s="1"/>
  <c r="F202" i="9"/>
  <c r="C208" i="9"/>
  <c r="D208" i="9" s="1"/>
  <c r="C207" i="9"/>
  <c r="C207" i="10" s="1"/>
  <c r="D207" i="10" s="1"/>
  <c r="C206" i="9"/>
  <c r="D206" i="9" s="1"/>
  <c r="D205" i="9"/>
  <c r="C205" i="9"/>
  <c r="C204" i="9"/>
  <c r="C203" i="9"/>
  <c r="D203" i="9" s="1"/>
  <c r="C202" i="9"/>
  <c r="F200" i="9"/>
  <c r="F199" i="9"/>
  <c r="F198" i="9"/>
  <c r="F198" i="10" s="1"/>
  <c r="G198" i="10" s="1"/>
  <c r="F197" i="9"/>
  <c r="G196" i="9"/>
  <c r="F196" i="9"/>
  <c r="F195" i="9"/>
  <c r="G194" i="9"/>
  <c r="F194" i="9"/>
  <c r="C200" i="9"/>
  <c r="D199" i="9"/>
  <c r="C199" i="9"/>
  <c r="C198" i="9"/>
  <c r="D197" i="9"/>
  <c r="C197" i="9"/>
  <c r="C196" i="9"/>
  <c r="D195" i="9"/>
  <c r="C195" i="9"/>
  <c r="C194" i="9"/>
  <c r="J200" i="9"/>
  <c r="I200" i="9"/>
  <c r="I199" i="9"/>
  <c r="J199" i="9" s="1"/>
  <c r="J198" i="9"/>
  <c r="I198" i="9"/>
  <c r="I197" i="9"/>
  <c r="J196" i="9"/>
  <c r="I196" i="9"/>
  <c r="I195" i="9"/>
  <c r="J195" i="9" s="1"/>
  <c r="J194" i="9"/>
  <c r="I194" i="9"/>
  <c r="H193" i="9"/>
  <c r="E193" i="9"/>
  <c r="B193" i="9"/>
  <c r="I191" i="9"/>
  <c r="I190" i="9"/>
  <c r="I189" i="9"/>
  <c r="I187" i="9"/>
  <c r="I186" i="9"/>
  <c r="J186" i="9" s="1"/>
  <c r="I185" i="9"/>
  <c r="I184" i="9"/>
  <c r="I183" i="9"/>
  <c r="I182" i="9"/>
  <c r="F191" i="9"/>
  <c r="F191" i="10" s="1"/>
  <c r="F190" i="9"/>
  <c r="F189" i="9"/>
  <c r="F188" i="9"/>
  <c r="F187" i="9"/>
  <c r="F187" i="10" s="1"/>
  <c r="F186" i="9"/>
  <c r="F185" i="9"/>
  <c r="F185" i="10" s="1"/>
  <c r="G185" i="10" s="1"/>
  <c r="F184" i="9"/>
  <c r="F183" i="9"/>
  <c r="C191" i="9"/>
  <c r="C190" i="9"/>
  <c r="D190" i="9" s="1"/>
  <c r="C189" i="9"/>
  <c r="C187" i="9"/>
  <c r="C186" i="9"/>
  <c r="C185" i="9"/>
  <c r="C184" i="9"/>
  <c r="I184" i="10" s="1"/>
  <c r="J184" i="10" s="1"/>
  <c r="C183" i="9"/>
  <c r="J189" i="9"/>
  <c r="G190" i="9"/>
  <c r="D189" i="9"/>
  <c r="H188" i="9"/>
  <c r="E188" i="9"/>
  <c r="B188" i="9"/>
  <c r="J185" i="9"/>
  <c r="J184" i="9"/>
  <c r="J183" i="9"/>
  <c r="G186" i="9"/>
  <c r="G185" i="9"/>
  <c r="G184" i="9"/>
  <c r="G183" i="9"/>
  <c r="D186" i="9"/>
  <c r="D185" i="9"/>
  <c r="H182" i="9"/>
  <c r="E182" i="9"/>
  <c r="B182" i="9"/>
  <c r="I180" i="9"/>
  <c r="J180" i="9" s="1"/>
  <c r="I179" i="9"/>
  <c r="I178" i="9"/>
  <c r="I177" i="9"/>
  <c r="J177" i="9" s="1"/>
  <c r="I176" i="9"/>
  <c r="J176" i="9" s="1"/>
  <c r="I175" i="9"/>
  <c r="I174" i="9"/>
  <c r="I173" i="9"/>
  <c r="I172" i="9"/>
  <c r="I171" i="9"/>
  <c r="I170" i="9"/>
  <c r="I169" i="9"/>
  <c r="I168" i="9"/>
  <c r="J168" i="9" s="1"/>
  <c r="I167" i="9"/>
  <c r="I166" i="9"/>
  <c r="I165" i="9"/>
  <c r="J165" i="9" s="1"/>
  <c r="I164" i="9"/>
  <c r="J164" i="9" s="1"/>
  <c r="I163" i="9"/>
  <c r="I162" i="9"/>
  <c r="I161" i="9"/>
  <c r="J161" i="9" s="1"/>
  <c r="I160" i="9"/>
  <c r="J175" i="9"/>
  <c r="J174" i="9"/>
  <c r="F180" i="9"/>
  <c r="G179" i="9"/>
  <c r="F179" i="9"/>
  <c r="F179" i="10" s="1"/>
  <c r="F178" i="9"/>
  <c r="F178" i="10" s="1"/>
  <c r="F177" i="9"/>
  <c r="F176" i="9"/>
  <c r="F175" i="9"/>
  <c r="F175" i="10" s="1"/>
  <c r="G175" i="10" s="1"/>
  <c r="C180" i="9"/>
  <c r="C180" i="10" s="1"/>
  <c r="D180" i="10" s="1"/>
  <c r="C179" i="9"/>
  <c r="D179" i="9" s="1"/>
  <c r="C178" i="9"/>
  <c r="D177" i="9"/>
  <c r="C177" i="9"/>
  <c r="C176" i="9"/>
  <c r="C175" i="9"/>
  <c r="F174" i="9"/>
  <c r="F173" i="9"/>
  <c r="F172" i="9"/>
  <c r="F171" i="9"/>
  <c r="F171" i="10" s="1"/>
  <c r="F170" i="9"/>
  <c r="F169" i="9"/>
  <c r="F168" i="9"/>
  <c r="F167" i="9"/>
  <c r="F166" i="9"/>
  <c r="F165" i="9"/>
  <c r="F164" i="9"/>
  <c r="F163" i="9"/>
  <c r="F162" i="9"/>
  <c r="F161" i="9"/>
  <c r="C174" i="9"/>
  <c r="I174" i="10" s="1"/>
  <c r="C173" i="9"/>
  <c r="C172" i="9"/>
  <c r="C171" i="9"/>
  <c r="C170" i="9"/>
  <c r="C169" i="9"/>
  <c r="C168" i="9"/>
  <c r="C167" i="9"/>
  <c r="D167" i="9" s="1"/>
  <c r="C166" i="9"/>
  <c r="C165" i="9"/>
  <c r="C164" i="9"/>
  <c r="C163" i="9"/>
  <c r="C162" i="9"/>
  <c r="C161" i="9"/>
  <c r="J170" i="9"/>
  <c r="J169" i="9"/>
  <c r="J167" i="9"/>
  <c r="J166" i="9"/>
  <c r="J163" i="9"/>
  <c r="J162" i="9"/>
  <c r="G170" i="9"/>
  <c r="G169" i="9"/>
  <c r="G168" i="9"/>
  <c r="G166" i="9"/>
  <c r="G165" i="9"/>
  <c r="G164" i="9"/>
  <c r="G162" i="9"/>
  <c r="G161" i="9"/>
  <c r="D169" i="9"/>
  <c r="D168" i="9"/>
  <c r="D165" i="9"/>
  <c r="D164" i="9"/>
  <c r="D163" i="9"/>
  <c r="D161" i="9"/>
  <c r="H160" i="9"/>
  <c r="E160" i="9"/>
  <c r="B160" i="9"/>
  <c r="F158" i="9"/>
  <c r="F158" i="10" s="1"/>
  <c r="G158" i="10" s="1"/>
  <c r="F157" i="9"/>
  <c r="F156" i="9"/>
  <c r="G156" i="9" s="1"/>
  <c r="F155" i="9"/>
  <c r="G154" i="9"/>
  <c r="F154" i="9"/>
  <c r="F153" i="9"/>
  <c r="F152" i="9"/>
  <c r="F151" i="9"/>
  <c r="F150" i="9"/>
  <c r="G150" i="9" s="1"/>
  <c r="F149" i="9"/>
  <c r="C158" i="9"/>
  <c r="I158" i="10" s="1"/>
  <c r="J158" i="10" s="1"/>
  <c r="C157" i="9"/>
  <c r="D156" i="9"/>
  <c r="C156" i="9"/>
  <c r="C155" i="9"/>
  <c r="C154" i="9"/>
  <c r="C153" i="9"/>
  <c r="C152" i="9"/>
  <c r="C151" i="9"/>
  <c r="C150" i="9"/>
  <c r="D150" i="9" s="1"/>
  <c r="C149" i="9"/>
  <c r="J158" i="9"/>
  <c r="I158" i="9"/>
  <c r="I157" i="9"/>
  <c r="J157" i="9" s="1"/>
  <c r="I156" i="9"/>
  <c r="J156" i="9" s="1"/>
  <c r="I155" i="9"/>
  <c r="J155" i="9" s="1"/>
  <c r="I154" i="9"/>
  <c r="J154" i="9" s="1"/>
  <c r="I153" i="9"/>
  <c r="J153" i="9" s="1"/>
  <c r="I152" i="9"/>
  <c r="J152" i="9" s="1"/>
  <c r="I151" i="9"/>
  <c r="J151" i="9" s="1"/>
  <c r="J150" i="9"/>
  <c r="I150" i="9"/>
  <c r="I149" i="9"/>
  <c r="J149" i="9" s="1"/>
  <c r="I148" i="9"/>
  <c r="H148" i="9"/>
  <c r="E148" i="9"/>
  <c r="E148" i="10" s="1"/>
  <c r="B148" i="9"/>
  <c r="G146" i="9"/>
  <c r="F146" i="9"/>
  <c r="F145" i="9"/>
  <c r="G144" i="9"/>
  <c r="F144" i="9"/>
  <c r="F143" i="9"/>
  <c r="G142" i="9"/>
  <c r="F142" i="9"/>
  <c r="F141" i="9"/>
  <c r="G140" i="9"/>
  <c r="F140" i="9"/>
  <c r="F139" i="9"/>
  <c r="G138" i="9"/>
  <c r="F138" i="9"/>
  <c r="F137" i="9"/>
  <c r="D146" i="9"/>
  <c r="C146" i="9"/>
  <c r="C145" i="9"/>
  <c r="D144" i="9"/>
  <c r="C144" i="9"/>
  <c r="C143" i="9"/>
  <c r="D142" i="9"/>
  <c r="C142" i="9"/>
  <c r="C141" i="9"/>
  <c r="D140" i="9"/>
  <c r="C140" i="9"/>
  <c r="C139" i="9"/>
  <c r="D138" i="9"/>
  <c r="C138" i="9"/>
  <c r="C137" i="9"/>
  <c r="H136" i="9"/>
  <c r="H135" i="9" s="1"/>
  <c r="E136" i="9"/>
  <c r="B136" i="9"/>
  <c r="I146" i="9"/>
  <c r="J146" i="9" s="1"/>
  <c r="J145" i="9"/>
  <c r="I145" i="9"/>
  <c r="I144" i="9"/>
  <c r="J144" i="9" s="1"/>
  <c r="J143" i="9"/>
  <c r="I143" i="9"/>
  <c r="I142" i="9"/>
  <c r="J142" i="9" s="1"/>
  <c r="J141" i="9"/>
  <c r="I141" i="9"/>
  <c r="I140" i="9"/>
  <c r="J139" i="9"/>
  <c r="I139" i="9"/>
  <c r="I138" i="9"/>
  <c r="J138" i="9" s="1"/>
  <c r="J137" i="9"/>
  <c r="I137" i="9"/>
  <c r="I134" i="9"/>
  <c r="G134" i="9"/>
  <c r="F134" i="9"/>
  <c r="C134" i="9"/>
  <c r="I133" i="9"/>
  <c r="I132" i="9"/>
  <c r="I131" i="9"/>
  <c r="I130" i="9"/>
  <c r="J130" i="9" s="1"/>
  <c r="I129" i="9"/>
  <c r="J129" i="9" s="1"/>
  <c r="I128" i="9"/>
  <c r="I127" i="9"/>
  <c r="I126" i="9"/>
  <c r="I125" i="9"/>
  <c r="F133" i="9"/>
  <c r="F133" i="10" s="1"/>
  <c r="F132" i="9"/>
  <c r="F132" i="10" s="1"/>
  <c r="F131" i="9"/>
  <c r="F131" i="10" s="1"/>
  <c r="G131" i="10" s="1"/>
  <c r="F130" i="9"/>
  <c r="F129" i="9"/>
  <c r="F128" i="9"/>
  <c r="F128" i="10" s="1"/>
  <c r="G128" i="10" s="1"/>
  <c r="F127" i="9"/>
  <c r="G127" i="9" s="1"/>
  <c r="F126" i="9"/>
  <c r="C133" i="9"/>
  <c r="I133" i="10" s="1"/>
  <c r="C132" i="9"/>
  <c r="C131" i="9"/>
  <c r="C130" i="9"/>
  <c r="C130" i="10" s="1"/>
  <c r="D130" i="10" s="1"/>
  <c r="C129" i="9"/>
  <c r="C128" i="9"/>
  <c r="C127" i="9"/>
  <c r="C126" i="9"/>
  <c r="G132" i="9"/>
  <c r="G131" i="9"/>
  <c r="G129" i="9"/>
  <c r="G128" i="9"/>
  <c r="D132" i="9"/>
  <c r="D130" i="9"/>
  <c r="D129" i="9"/>
  <c r="D128" i="9"/>
  <c r="D126" i="9"/>
  <c r="J131" i="9"/>
  <c r="J128" i="9"/>
  <c r="J127" i="9"/>
  <c r="J126" i="9"/>
  <c r="H125" i="9"/>
  <c r="E125" i="9"/>
  <c r="B125" i="9"/>
  <c r="B30" i="8" s="1"/>
  <c r="F123" i="9"/>
  <c r="F122" i="9"/>
  <c r="G122" i="9" s="1"/>
  <c r="C123" i="9"/>
  <c r="D122" i="9"/>
  <c r="C122" i="9"/>
  <c r="F121" i="9"/>
  <c r="F120" i="9"/>
  <c r="F119" i="9"/>
  <c r="F118" i="9"/>
  <c r="F117" i="9"/>
  <c r="F116" i="9"/>
  <c r="F116" i="10" s="1"/>
  <c r="G116" i="10" s="1"/>
  <c r="F115" i="9"/>
  <c r="F115" i="10" s="1"/>
  <c r="F114" i="9"/>
  <c r="F113" i="9"/>
  <c r="F112" i="9"/>
  <c r="F111" i="9"/>
  <c r="C121" i="9"/>
  <c r="C120" i="9"/>
  <c r="C119" i="9"/>
  <c r="C118" i="9"/>
  <c r="C117" i="9"/>
  <c r="C116" i="9"/>
  <c r="C115" i="9"/>
  <c r="C114" i="9"/>
  <c r="C113" i="9"/>
  <c r="C112" i="9"/>
  <c r="G120" i="9"/>
  <c r="G117" i="9"/>
  <c r="G116" i="9"/>
  <c r="D120" i="9"/>
  <c r="D117" i="9"/>
  <c r="D116" i="9"/>
  <c r="G113" i="9"/>
  <c r="D113" i="9"/>
  <c r="D112" i="9"/>
  <c r="I123" i="9"/>
  <c r="J123" i="9" s="1"/>
  <c r="I122" i="9"/>
  <c r="J122" i="9" s="1"/>
  <c r="I121" i="9"/>
  <c r="J121" i="9" s="1"/>
  <c r="I120" i="9"/>
  <c r="J120" i="9" s="1"/>
  <c r="I119" i="9"/>
  <c r="J119" i="9" s="1"/>
  <c r="I118" i="9"/>
  <c r="J118" i="9" s="1"/>
  <c r="I117" i="9"/>
  <c r="J117" i="9" s="1"/>
  <c r="J116" i="9"/>
  <c r="I116" i="9"/>
  <c r="I115" i="9"/>
  <c r="J115" i="9" s="1"/>
  <c r="I114" i="9"/>
  <c r="J114" i="9" s="1"/>
  <c r="I113" i="9"/>
  <c r="J113" i="9" s="1"/>
  <c r="I112" i="9"/>
  <c r="J112" i="9" s="1"/>
  <c r="H111" i="9"/>
  <c r="E111" i="9"/>
  <c r="E111" i="10" s="1"/>
  <c r="B111" i="9"/>
  <c r="J109" i="9"/>
  <c r="I109" i="9"/>
  <c r="I108" i="9"/>
  <c r="I107" i="9"/>
  <c r="I106" i="9"/>
  <c r="J106" i="9" s="1"/>
  <c r="I105" i="9"/>
  <c r="I104" i="9"/>
  <c r="I103" i="9"/>
  <c r="I102" i="9"/>
  <c r="I101" i="9"/>
  <c r="J101" i="9" s="1"/>
  <c r="I99" i="9"/>
  <c r="I98" i="9"/>
  <c r="J98" i="9" s="1"/>
  <c r="I97" i="9"/>
  <c r="I96" i="9"/>
  <c r="J96" i="9" s="1"/>
  <c r="I95" i="9"/>
  <c r="I94" i="9"/>
  <c r="J94" i="9" s="1"/>
  <c r="I93" i="9"/>
  <c r="I92" i="9"/>
  <c r="I91" i="9"/>
  <c r="I90" i="9"/>
  <c r="I88" i="9" s="1"/>
  <c r="J88" i="9" s="1"/>
  <c r="I89" i="9"/>
  <c r="J105" i="9"/>
  <c r="J104" i="9"/>
  <c r="J99" i="9"/>
  <c r="F109" i="9"/>
  <c r="F108" i="9"/>
  <c r="F108" i="10" s="1"/>
  <c r="F107" i="9"/>
  <c r="F106" i="9"/>
  <c r="G106" i="9" s="1"/>
  <c r="F105" i="9"/>
  <c r="G104" i="9"/>
  <c r="F104" i="9"/>
  <c r="F103" i="9"/>
  <c r="F102" i="9"/>
  <c r="F101" i="9"/>
  <c r="C109" i="9"/>
  <c r="C108" i="9"/>
  <c r="C107" i="9"/>
  <c r="D107" i="9" s="1"/>
  <c r="C106" i="9"/>
  <c r="D105" i="9"/>
  <c r="C105" i="9"/>
  <c r="C104" i="9"/>
  <c r="D103" i="9"/>
  <c r="C103" i="9"/>
  <c r="C102" i="9"/>
  <c r="D101" i="9"/>
  <c r="C101" i="9"/>
  <c r="H100" i="9"/>
  <c r="E100" i="9"/>
  <c r="B100" i="9"/>
  <c r="F99" i="9"/>
  <c r="F99" i="10" s="1"/>
  <c r="G99" i="10" s="1"/>
  <c r="F98" i="9"/>
  <c r="C99" i="9"/>
  <c r="D99" i="9" s="1"/>
  <c r="C98" i="9"/>
  <c r="F97" i="9"/>
  <c r="F97" i="10" s="1"/>
  <c r="F96" i="9"/>
  <c r="F96" i="10" s="1"/>
  <c r="F95" i="9"/>
  <c r="F95" i="10" s="1"/>
  <c r="F94" i="9"/>
  <c r="F93" i="9"/>
  <c r="F93" i="10" s="1"/>
  <c r="G93" i="10" s="1"/>
  <c r="F92" i="9"/>
  <c r="F92" i="10" s="1"/>
  <c r="G92" i="10" s="1"/>
  <c r="F91" i="9"/>
  <c r="F91" i="10" s="1"/>
  <c r="G91" i="10" s="1"/>
  <c r="F90" i="9"/>
  <c r="F89" i="9"/>
  <c r="F89" i="10" s="1"/>
  <c r="G89" i="10" s="1"/>
  <c r="C97" i="9"/>
  <c r="C96" i="9"/>
  <c r="C95" i="9"/>
  <c r="C94" i="9"/>
  <c r="D94" i="9" s="1"/>
  <c r="C93" i="9"/>
  <c r="C93" i="10" s="1"/>
  <c r="D93" i="10" s="1"/>
  <c r="C92" i="9"/>
  <c r="C91" i="9"/>
  <c r="C90" i="9"/>
  <c r="D90" i="9" s="1"/>
  <c r="C89" i="9"/>
  <c r="G96" i="9"/>
  <c r="G95" i="9"/>
  <c r="G93" i="9"/>
  <c r="G92" i="9"/>
  <c r="G91" i="9"/>
  <c r="G89" i="9"/>
  <c r="D95" i="9"/>
  <c r="D91" i="9"/>
  <c r="J93" i="9"/>
  <c r="J92" i="9"/>
  <c r="J91" i="9"/>
  <c r="J89" i="9"/>
  <c r="H88" i="9"/>
  <c r="H20" i="8" s="1"/>
  <c r="E88" i="9"/>
  <c r="E20" i="8" s="1"/>
  <c r="E18" i="8" s="1"/>
  <c r="B88" i="9"/>
  <c r="I85" i="9"/>
  <c r="J85" i="9" s="1"/>
  <c r="J84" i="9"/>
  <c r="I84" i="9"/>
  <c r="I83" i="9"/>
  <c r="J83" i="9" s="1"/>
  <c r="J82" i="9"/>
  <c r="I82" i="9"/>
  <c r="I81" i="9"/>
  <c r="J81" i="9" s="1"/>
  <c r="J80" i="9"/>
  <c r="I80" i="9"/>
  <c r="I79" i="9"/>
  <c r="J79" i="9" s="1"/>
  <c r="J78" i="9"/>
  <c r="I78" i="9"/>
  <c r="I77" i="9"/>
  <c r="J77" i="9" s="1"/>
  <c r="J76" i="9"/>
  <c r="I76" i="9"/>
  <c r="I75" i="9"/>
  <c r="J75" i="9" s="1"/>
  <c r="J74" i="9"/>
  <c r="I74" i="9"/>
  <c r="I73" i="9"/>
  <c r="J73" i="9" s="1"/>
  <c r="G85" i="9"/>
  <c r="F85" i="9"/>
  <c r="F84" i="9"/>
  <c r="F84" i="10" s="1"/>
  <c r="G83" i="9"/>
  <c r="F83" i="9"/>
  <c r="F82" i="9"/>
  <c r="F82" i="10" s="1"/>
  <c r="G82" i="10" s="1"/>
  <c r="G81" i="9"/>
  <c r="F81" i="9"/>
  <c r="F80" i="9"/>
  <c r="F80" i="10" s="1"/>
  <c r="G79" i="9"/>
  <c r="F79" i="9"/>
  <c r="F78" i="9"/>
  <c r="F78" i="10" s="1"/>
  <c r="G78" i="10" s="1"/>
  <c r="G77" i="9"/>
  <c r="F77" i="9"/>
  <c r="F76" i="9"/>
  <c r="F76" i="10" s="1"/>
  <c r="G76" i="10" s="1"/>
  <c r="G75" i="9"/>
  <c r="F75" i="9"/>
  <c r="F75" i="10" s="1"/>
  <c r="G75" i="10" s="1"/>
  <c r="F74" i="9"/>
  <c r="F74" i="10" s="1"/>
  <c r="G74" i="10" s="1"/>
  <c r="G73" i="9"/>
  <c r="F73" i="9"/>
  <c r="C85" i="9"/>
  <c r="D84" i="9"/>
  <c r="C84" i="9"/>
  <c r="C83" i="9"/>
  <c r="D82" i="9"/>
  <c r="C82" i="9"/>
  <c r="I82" i="10" s="1"/>
  <c r="J82" i="10" s="1"/>
  <c r="C81" i="9"/>
  <c r="I81" i="10" s="1"/>
  <c r="J81" i="10" s="1"/>
  <c r="D80" i="9"/>
  <c r="C80" i="9"/>
  <c r="C79" i="9"/>
  <c r="D78" i="9"/>
  <c r="C78" i="9"/>
  <c r="I78" i="10" s="1"/>
  <c r="C77" i="9"/>
  <c r="D76" i="9"/>
  <c r="C76" i="9"/>
  <c r="C75" i="9"/>
  <c r="D74" i="9"/>
  <c r="C74" i="9"/>
  <c r="I74" i="10" s="1"/>
  <c r="J74" i="10" s="1"/>
  <c r="C73" i="9"/>
  <c r="G71" i="9"/>
  <c r="F71" i="9"/>
  <c r="F70" i="9"/>
  <c r="G70" i="9" s="1"/>
  <c r="G69" i="9"/>
  <c r="F69" i="9"/>
  <c r="F68" i="9"/>
  <c r="D71" i="9"/>
  <c r="C71" i="9"/>
  <c r="C71" i="10" s="1"/>
  <c r="D71" i="10" s="1"/>
  <c r="C70" i="9"/>
  <c r="D69" i="9"/>
  <c r="C69" i="9"/>
  <c r="C68" i="9"/>
  <c r="J71" i="9"/>
  <c r="I71" i="9"/>
  <c r="I70" i="9"/>
  <c r="J70" i="9" s="1"/>
  <c r="J69" i="9"/>
  <c r="I69" i="9"/>
  <c r="I68" i="9"/>
  <c r="J68" i="9" s="1"/>
  <c r="H67" i="9"/>
  <c r="F67" i="9"/>
  <c r="E67" i="9"/>
  <c r="C67" i="9"/>
  <c r="C13" i="8" s="1"/>
  <c r="B67" i="9"/>
  <c r="I65" i="9"/>
  <c r="J65" i="9" s="1"/>
  <c r="I64" i="9"/>
  <c r="J64" i="9" s="1"/>
  <c r="I63" i="9"/>
  <c r="J63" i="9" s="1"/>
  <c r="I62" i="9"/>
  <c r="J62" i="9" s="1"/>
  <c r="I61" i="9"/>
  <c r="J61" i="9" s="1"/>
  <c r="I60" i="9"/>
  <c r="J60" i="9" s="1"/>
  <c r="I59" i="9"/>
  <c r="J59" i="9" s="1"/>
  <c r="I58" i="9"/>
  <c r="J58" i="9" s="1"/>
  <c r="I57" i="9"/>
  <c r="J57" i="9" s="1"/>
  <c r="I56" i="9"/>
  <c r="F65" i="9"/>
  <c r="G65" i="9" s="1"/>
  <c r="F64" i="9"/>
  <c r="F63" i="9"/>
  <c r="F63" i="10" s="1"/>
  <c r="G63" i="10" s="1"/>
  <c r="F62" i="9"/>
  <c r="F61" i="9"/>
  <c r="F61" i="10" s="1"/>
  <c r="G61" i="10" s="1"/>
  <c r="F60" i="9"/>
  <c r="F59" i="9"/>
  <c r="F59" i="10" s="1"/>
  <c r="G59" i="10" s="1"/>
  <c r="F58" i="9"/>
  <c r="F57" i="9"/>
  <c r="G57" i="9" s="1"/>
  <c r="F56" i="9"/>
  <c r="C65" i="9"/>
  <c r="D65" i="9" s="1"/>
  <c r="C64" i="9"/>
  <c r="C63" i="9"/>
  <c r="D63" i="9" s="1"/>
  <c r="C62" i="9"/>
  <c r="C61" i="9"/>
  <c r="D61" i="9" s="1"/>
  <c r="C60" i="9"/>
  <c r="C59" i="9"/>
  <c r="D59" i="9" s="1"/>
  <c r="C58" i="9"/>
  <c r="C57" i="9"/>
  <c r="D57" i="9" s="1"/>
  <c r="C56" i="9"/>
  <c r="I55" i="9"/>
  <c r="I54" i="9"/>
  <c r="I51" i="9"/>
  <c r="I50" i="9"/>
  <c r="I49" i="9"/>
  <c r="J49" i="9" s="1"/>
  <c r="I48" i="9"/>
  <c r="I47" i="9"/>
  <c r="I46" i="9"/>
  <c r="I44" i="9"/>
  <c r="J44" i="9" s="1"/>
  <c r="I43" i="9"/>
  <c r="I42" i="9"/>
  <c r="I41" i="9"/>
  <c r="J41" i="9" s="1"/>
  <c r="I40" i="9"/>
  <c r="I39" i="9"/>
  <c r="F55" i="9"/>
  <c r="F55" i="10" s="1"/>
  <c r="F54" i="9"/>
  <c r="F51" i="9"/>
  <c r="F51" i="10" s="1"/>
  <c r="G51" i="10" s="1"/>
  <c r="F50" i="9"/>
  <c r="F49" i="9"/>
  <c r="F48" i="9"/>
  <c r="F47" i="9"/>
  <c r="F47" i="10" s="1"/>
  <c r="G47" i="10" s="1"/>
  <c r="F46" i="9"/>
  <c r="F44" i="9"/>
  <c r="F43" i="9"/>
  <c r="F43" i="10" s="1"/>
  <c r="G43" i="10" s="1"/>
  <c r="F42" i="9"/>
  <c r="F42" i="10" s="1"/>
  <c r="G42" i="10" s="1"/>
  <c r="F41" i="9"/>
  <c r="F40" i="9"/>
  <c r="F39" i="9"/>
  <c r="F39" i="10" s="1"/>
  <c r="G39" i="10" s="1"/>
  <c r="F38" i="9"/>
  <c r="C55" i="9"/>
  <c r="C54" i="9"/>
  <c r="C51" i="9"/>
  <c r="C50" i="9"/>
  <c r="I50" i="10" s="1"/>
  <c r="C49" i="9"/>
  <c r="C48" i="9"/>
  <c r="C47" i="9"/>
  <c r="C46" i="9"/>
  <c r="I46" i="10" s="1"/>
  <c r="J46" i="10" s="1"/>
  <c r="C44" i="9"/>
  <c r="C43" i="9"/>
  <c r="C42" i="9"/>
  <c r="C41" i="9"/>
  <c r="I41" i="10" s="1"/>
  <c r="J41" i="10" s="1"/>
  <c r="C40" i="9"/>
  <c r="C39" i="9"/>
  <c r="J54" i="9"/>
  <c r="J51" i="9"/>
  <c r="D54" i="9"/>
  <c r="D51" i="9"/>
  <c r="H53" i="9"/>
  <c r="H52" i="9"/>
  <c r="E53" i="9"/>
  <c r="B53" i="9"/>
  <c r="H53" i="10" s="1"/>
  <c r="J47" i="9"/>
  <c r="J46" i="9"/>
  <c r="J43" i="9"/>
  <c r="J42" i="9"/>
  <c r="J39" i="9"/>
  <c r="G49" i="9"/>
  <c r="G48" i="9"/>
  <c r="G47" i="9"/>
  <c r="G46" i="9"/>
  <c r="G44" i="9"/>
  <c r="G43" i="9"/>
  <c r="G42" i="9"/>
  <c r="G41" i="9"/>
  <c r="G40" i="9"/>
  <c r="G39" i="9"/>
  <c r="G38" i="9"/>
  <c r="D47" i="9"/>
  <c r="D46" i="9"/>
  <c r="D43" i="9"/>
  <c r="D42" i="9"/>
  <c r="D39" i="9"/>
  <c r="H45" i="9"/>
  <c r="E45" i="9"/>
  <c r="E45" i="10" s="1"/>
  <c r="B45" i="9"/>
  <c r="H38" i="9"/>
  <c r="H23" i="8" s="1"/>
  <c r="E38" i="9"/>
  <c r="B38" i="9"/>
  <c r="I36" i="9"/>
  <c r="J36" i="9" s="1"/>
  <c r="F36" i="9"/>
  <c r="C36" i="9"/>
  <c r="I35" i="9"/>
  <c r="I35" i="10" s="1"/>
  <c r="I34" i="9"/>
  <c r="I33" i="9"/>
  <c r="J33" i="9" s="1"/>
  <c r="I32" i="9"/>
  <c r="I31" i="9"/>
  <c r="I29" i="9"/>
  <c r="J29" i="9" s="1"/>
  <c r="I28" i="9"/>
  <c r="J28" i="9" s="1"/>
  <c r="I27" i="9"/>
  <c r="I26" i="9"/>
  <c r="I25" i="9"/>
  <c r="J25" i="9" s="1"/>
  <c r="I24" i="9"/>
  <c r="F35" i="9"/>
  <c r="F35" i="10" s="1"/>
  <c r="F34" i="9"/>
  <c r="F34" i="10" s="1"/>
  <c r="G34" i="10" s="1"/>
  <c r="F33" i="9"/>
  <c r="C33" i="10" s="1"/>
  <c r="D33" i="10" s="1"/>
  <c r="F32" i="9"/>
  <c r="F31" i="9"/>
  <c r="F31" i="10" s="1"/>
  <c r="G31" i="10" s="1"/>
  <c r="F29" i="9"/>
  <c r="F28" i="9"/>
  <c r="F27" i="9"/>
  <c r="F26" i="9"/>
  <c r="F26" i="10" s="1"/>
  <c r="G26" i="10" s="1"/>
  <c r="F25" i="9"/>
  <c r="F24" i="9"/>
  <c r="C35" i="9"/>
  <c r="C35" i="10" s="1"/>
  <c r="C34" i="9"/>
  <c r="C33" i="9"/>
  <c r="C32" i="9"/>
  <c r="C31" i="9"/>
  <c r="C31" i="10" s="1"/>
  <c r="D31" i="10" s="1"/>
  <c r="C30" i="9"/>
  <c r="C29" i="9"/>
  <c r="C28" i="9"/>
  <c r="C28" i="10" s="1"/>
  <c r="D28" i="10" s="1"/>
  <c r="C27" i="9"/>
  <c r="C26" i="9"/>
  <c r="C25" i="9"/>
  <c r="C24" i="9"/>
  <c r="C24" i="10" s="1"/>
  <c r="D24" i="10" s="1"/>
  <c r="J34" i="9"/>
  <c r="J31" i="9"/>
  <c r="J27" i="9"/>
  <c r="J26" i="9"/>
  <c r="G34" i="9"/>
  <c r="G32" i="9"/>
  <c r="G31" i="9"/>
  <c r="G28" i="9"/>
  <c r="G27" i="9"/>
  <c r="G26" i="9"/>
  <c r="G24" i="9"/>
  <c r="D34" i="9"/>
  <c r="D33" i="9"/>
  <c r="D32" i="9"/>
  <c r="D31" i="9"/>
  <c r="D30" i="9"/>
  <c r="D29" i="9"/>
  <c r="D28" i="9"/>
  <c r="D27" i="9"/>
  <c r="D26" i="9"/>
  <c r="D25" i="9"/>
  <c r="D24" i="9"/>
  <c r="H30" i="9"/>
  <c r="H19" i="8" s="1"/>
  <c r="E30" i="9"/>
  <c r="B30" i="9"/>
  <c r="H23" i="9"/>
  <c r="H12" i="8" s="1"/>
  <c r="H11" i="8" s="1"/>
  <c r="E23" i="9"/>
  <c r="B23" i="9"/>
  <c r="I21" i="9"/>
  <c r="J21" i="9" s="1"/>
  <c r="J20" i="9"/>
  <c r="I20" i="9"/>
  <c r="I19" i="9"/>
  <c r="J19" i="9" s="1"/>
  <c r="J18" i="9"/>
  <c r="I18" i="9"/>
  <c r="F21" i="9"/>
  <c r="G21" i="9" s="1"/>
  <c r="G20" i="9"/>
  <c r="F20" i="9"/>
  <c r="F20" i="10" s="1"/>
  <c r="G20" i="10" s="1"/>
  <c r="F19" i="9"/>
  <c r="F19" i="10" s="1"/>
  <c r="G19" i="10" s="1"/>
  <c r="G18" i="9"/>
  <c r="F18" i="9"/>
  <c r="F18" i="10" s="1"/>
  <c r="G18" i="10" s="1"/>
  <c r="C21" i="9"/>
  <c r="D20" i="9"/>
  <c r="C20" i="9"/>
  <c r="I20" i="10" s="1"/>
  <c r="C19" i="9"/>
  <c r="D18" i="9"/>
  <c r="C18" i="9"/>
  <c r="C18" i="10" s="1"/>
  <c r="I17" i="9"/>
  <c r="F17" i="9"/>
  <c r="F17" i="10" s="1"/>
  <c r="C17" i="9"/>
  <c r="F15" i="9"/>
  <c r="F14" i="9"/>
  <c r="F13" i="9"/>
  <c r="F13" i="10" s="1"/>
  <c r="G13" i="10" s="1"/>
  <c r="F12" i="9"/>
  <c r="F11" i="9"/>
  <c r="G11" i="9" s="1"/>
  <c r="F10" i="9"/>
  <c r="C15" i="9"/>
  <c r="C14" i="9"/>
  <c r="C13" i="9"/>
  <c r="C12" i="9"/>
  <c r="C12" i="10" s="1"/>
  <c r="D12" i="10" s="1"/>
  <c r="C11" i="9"/>
  <c r="D11" i="9" s="1"/>
  <c r="C10" i="9"/>
  <c r="C9" i="9" s="1"/>
  <c r="I15" i="9"/>
  <c r="J15" i="9" s="1"/>
  <c r="I14" i="9"/>
  <c r="J14" i="9" s="1"/>
  <c r="I13" i="9"/>
  <c r="J13" i="9" s="1"/>
  <c r="I12" i="9"/>
  <c r="J12" i="9" s="1"/>
  <c r="I11" i="9"/>
  <c r="J11" i="9" s="1"/>
  <c r="I10" i="9"/>
  <c r="H9" i="9"/>
  <c r="H8" i="9" s="1"/>
  <c r="H7" i="9" s="1"/>
  <c r="E9" i="9"/>
  <c r="B9" i="9"/>
  <c r="B8" i="9"/>
  <c r="H43" i="8"/>
  <c r="F43" i="8"/>
  <c r="E43" i="8"/>
  <c r="C43" i="8"/>
  <c r="B43" i="8"/>
  <c r="B40" i="8" s="1"/>
  <c r="I42" i="8"/>
  <c r="J42" i="8" s="1"/>
  <c r="H42" i="8"/>
  <c r="G42" i="8"/>
  <c r="F42" i="8"/>
  <c r="E42" i="8"/>
  <c r="C42" i="8"/>
  <c r="B42" i="8"/>
  <c r="I41" i="8"/>
  <c r="J41" i="8" s="1"/>
  <c r="H41" i="8"/>
  <c r="H40" i="8" s="1"/>
  <c r="F41" i="8"/>
  <c r="G41" i="8" s="1"/>
  <c r="E41" i="8"/>
  <c r="D41" i="8"/>
  <c r="C41" i="8"/>
  <c r="B41" i="8"/>
  <c r="E40" i="8"/>
  <c r="H31" i="8"/>
  <c r="F31" i="8"/>
  <c r="G31" i="8" s="1"/>
  <c r="E31" i="8"/>
  <c r="C31" i="8"/>
  <c r="D31" i="8" s="1"/>
  <c r="B31" i="8"/>
  <c r="H30" i="8"/>
  <c r="E30" i="8"/>
  <c r="H29" i="8"/>
  <c r="H26" i="8" s="1"/>
  <c r="B29" i="8"/>
  <c r="H28" i="8"/>
  <c r="E28" i="8"/>
  <c r="B28" i="8"/>
  <c r="H27" i="8"/>
  <c r="B27" i="8"/>
  <c r="H25" i="8"/>
  <c r="B25" i="8"/>
  <c r="H24" i="8"/>
  <c r="E24" i="8"/>
  <c r="F23" i="8"/>
  <c r="E23" i="8"/>
  <c r="B23" i="8"/>
  <c r="I21" i="8"/>
  <c r="J21" i="8" s="1"/>
  <c r="H21" i="8"/>
  <c r="E21" i="8"/>
  <c r="B21" i="8"/>
  <c r="B20" i="8"/>
  <c r="E19" i="8"/>
  <c r="B19" i="8"/>
  <c r="B18" i="8" s="1"/>
  <c r="H17" i="8"/>
  <c r="H15" i="8" s="1"/>
  <c r="E17" i="8"/>
  <c r="E15" i="8" s="1"/>
  <c r="B17" i="8"/>
  <c r="I16" i="8"/>
  <c r="J16" i="8" s="1"/>
  <c r="H16" i="8"/>
  <c r="F16" i="8"/>
  <c r="G16" i="8" s="1"/>
  <c r="E16" i="8"/>
  <c r="C16" i="8"/>
  <c r="D16" i="8" s="1"/>
  <c r="B16" i="8"/>
  <c r="B15" i="8"/>
  <c r="H14" i="8"/>
  <c r="H13" i="8"/>
  <c r="E13" i="8"/>
  <c r="E12" i="8"/>
  <c r="B12" i="8"/>
  <c r="H10" i="8"/>
  <c r="B10" i="8"/>
  <c r="H9" i="8"/>
  <c r="E9" i="8"/>
  <c r="E8" i="8"/>
  <c r="B8" i="8"/>
  <c r="B11" i="8" l="1"/>
  <c r="I9" i="10"/>
  <c r="J9" i="10" s="1"/>
  <c r="D9" i="9"/>
  <c r="C8" i="8"/>
  <c r="F50" i="10"/>
  <c r="C50" i="10"/>
  <c r="J48" i="9"/>
  <c r="I45" i="9"/>
  <c r="G67" i="9"/>
  <c r="F13" i="8"/>
  <c r="G13" i="8" s="1"/>
  <c r="F126" i="10"/>
  <c r="G126" i="10" s="1"/>
  <c r="F125" i="9"/>
  <c r="G126" i="9"/>
  <c r="J125" i="9"/>
  <c r="I30" i="8"/>
  <c r="J30" i="8" s="1"/>
  <c r="F152" i="10"/>
  <c r="G152" i="10" s="1"/>
  <c r="G152" i="9"/>
  <c r="C162" i="10"/>
  <c r="D162" i="10" s="1"/>
  <c r="I162" i="10"/>
  <c r="J162" i="10" s="1"/>
  <c r="D162" i="9"/>
  <c r="C160" i="9"/>
  <c r="C166" i="10"/>
  <c r="D166" i="10" s="1"/>
  <c r="I166" i="10"/>
  <c r="J166" i="10" s="1"/>
  <c r="D166" i="9"/>
  <c r="C170" i="10"/>
  <c r="D170" i="10" s="1"/>
  <c r="I170" i="10"/>
  <c r="J170" i="10" s="1"/>
  <c r="D170" i="9"/>
  <c r="F177" i="10"/>
  <c r="G177" i="10" s="1"/>
  <c r="G177" i="9"/>
  <c r="D43" i="8"/>
  <c r="C14" i="10"/>
  <c r="D14" i="10" s="1"/>
  <c r="D14" i="9"/>
  <c r="I17" i="10"/>
  <c r="C17" i="10"/>
  <c r="F29" i="10"/>
  <c r="G29" i="10" s="1"/>
  <c r="G29" i="9"/>
  <c r="C58" i="10"/>
  <c r="D58" i="10" s="1"/>
  <c r="I58" i="10"/>
  <c r="J58" i="10" s="1"/>
  <c r="D58" i="9"/>
  <c r="F60" i="10"/>
  <c r="G60" i="10" s="1"/>
  <c r="G60" i="9"/>
  <c r="B67" i="10"/>
  <c r="H67" i="10"/>
  <c r="B13" i="8"/>
  <c r="D13" i="8" s="1"/>
  <c r="F90" i="10"/>
  <c r="G90" i="10" s="1"/>
  <c r="F88" i="9"/>
  <c r="C98" i="10"/>
  <c r="D98" i="10" s="1"/>
  <c r="I98" i="10"/>
  <c r="J98" i="10" s="1"/>
  <c r="D98" i="9"/>
  <c r="E188" i="10"/>
  <c r="E25" i="8"/>
  <c r="C40" i="8"/>
  <c r="D40" i="8" s="1"/>
  <c r="D42" i="8"/>
  <c r="I26" i="10"/>
  <c r="J26" i="10" s="1"/>
  <c r="C26" i="10"/>
  <c r="D26" i="10" s="1"/>
  <c r="C23" i="9"/>
  <c r="C30" i="10"/>
  <c r="D30" i="10" s="1"/>
  <c r="C19" i="8"/>
  <c r="I34" i="10"/>
  <c r="J34" i="10" s="1"/>
  <c r="C34" i="10"/>
  <c r="D34" i="10" s="1"/>
  <c r="I30" i="9"/>
  <c r="I30" i="10" s="1"/>
  <c r="J30" i="10" s="1"/>
  <c r="J32" i="9"/>
  <c r="I36" i="10"/>
  <c r="J36" i="10" s="1"/>
  <c r="C36" i="10"/>
  <c r="D36" i="10" s="1"/>
  <c r="D36" i="9"/>
  <c r="B52" i="9"/>
  <c r="C48" i="10"/>
  <c r="D48" i="10" s="1"/>
  <c r="D48" i="9"/>
  <c r="C45" i="9"/>
  <c r="I48" i="10"/>
  <c r="J48" i="10" s="1"/>
  <c r="F53" i="9"/>
  <c r="G54" i="9"/>
  <c r="C88" i="9"/>
  <c r="C92" i="10"/>
  <c r="D92" i="10" s="1"/>
  <c r="I92" i="10"/>
  <c r="J92" i="10" s="1"/>
  <c r="D92" i="9"/>
  <c r="C96" i="10"/>
  <c r="D96" i="10" s="1"/>
  <c r="I96" i="10"/>
  <c r="J96" i="10" s="1"/>
  <c r="D96" i="9"/>
  <c r="F102" i="10"/>
  <c r="G102" i="10" s="1"/>
  <c r="G102" i="9"/>
  <c r="J140" i="9"/>
  <c r="I136" i="9"/>
  <c r="E136" i="10"/>
  <c r="E135" i="9"/>
  <c r="E135" i="10" s="1"/>
  <c r="E10" i="8"/>
  <c r="C141" i="10"/>
  <c r="D141" i="10" s="1"/>
  <c r="I141" i="10"/>
  <c r="J141" i="10" s="1"/>
  <c r="D141" i="9"/>
  <c r="F139" i="10"/>
  <c r="G139" i="10" s="1"/>
  <c r="G139" i="9"/>
  <c r="B148" i="10"/>
  <c r="H148" i="10"/>
  <c r="B14" i="8"/>
  <c r="I183" i="10"/>
  <c r="J183" i="10" s="1"/>
  <c r="C183" i="10"/>
  <c r="D183" i="10" s="1"/>
  <c r="D183" i="9"/>
  <c r="C182" i="9"/>
  <c r="I187" i="10"/>
  <c r="C187" i="10"/>
  <c r="J190" i="9"/>
  <c r="I188" i="9"/>
  <c r="F206" i="10"/>
  <c r="G206" i="10" s="1"/>
  <c r="G206" i="9"/>
  <c r="F33" i="10"/>
  <c r="G33" i="10" s="1"/>
  <c r="F30" i="9"/>
  <c r="G33" i="9"/>
  <c r="F46" i="10"/>
  <c r="G46" i="10" s="1"/>
  <c r="F45" i="9"/>
  <c r="E88" i="10"/>
  <c r="E52" i="9"/>
  <c r="E52" i="10" s="1"/>
  <c r="F107" i="10"/>
  <c r="G107" i="9"/>
  <c r="C114" i="10"/>
  <c r="D114" i="10" s="1"/>
  <c r="D114" i="9"/>
  <c r="I114" i="10"/>
  <c r="J114" i="10" s="1"/>
  <c r="C111" i="9"/>
  <c r="I118" i="10"/>
  <c r="J118" i="10" s="1"/>
  <c r="C118" i="10"/>
  <c r="D118" i="10" s="1"/>
  <c r="D118" i="9"/>
  <c r="F111" i="10"/>
  <c r="G111" i="10" s="1"/>
  <c r="G111" i="9"/>
  <c r="F28" i="8"/>
  <c r="G28" i="8" s="1"/>
  <c r="F119" i="10"/>
  <c r="G119" i="10" s="1"/>
  <c r="G119" i="9"/>
  <c r="F130" i="10"/>
  <c r="G130" i="10" s="1"/>
  <c r="G130" i="9"/>
  <c r="J134" i="9"/>
  <c r="I31" i="8"/>
  <c r="J31" i="8" s="1"/>
  <c r="J197" i="9"/>
  <c r="I43" i="8"/>
  <c r="I198" i="10"/>
  <c r="J198" i="10" s="1"/>
  <c r="C193" i="9"/>
  <c r="D198" i="9"/>
  <c r="C198" i="10"/>
  <c r="D198" i="10" s="1"/>
  <c r="F200" i="10"/>
  <c r="G200" i="10" s="1"/>
  <c r="G200" i="9"/>
  <c r="E7" i="8"/>
  <c r="G23" i="8"/>
  <c r="C10" i="10"/>
  <c r="D10" i="10" s="1"/>
  <c r="I10" i="10"/>
  <c r="J10" i="10" s="1"/>
  <c r="D10" i="9"/>
  <c r="F12" i="10"/>
  <c r="G12" i="10" s="1"/>
  <c r="G12" i="9"/>
  <c r="F25" i="10"/>
  <c r="G25" i="10" s="1"/>
  <c r="F23" i="9"/>
  <c r="G25" i="9"/>
  <c r="F38" i="10"/>
  <c r="G38" i="10" s="1"/>
  <c r="I38" i="9"/>
  <c r="J40" i="9"/>
  <c r="C62" i="10"/>
  <c r="D62" i="10" s="1"/>
  <c r="D62" i="9"/>
  <c r="F56" i="10"/>
  <c r="G56" i="10" s="1"/>
  <c r="G56" i="9"/>
  <c r="F64" i="10"/>
  <c r="G64" i="10" s="1"/>
  <c r="G64" i="9"/>
  <c r="F94" i="10"/>
  <c r="G94" i="10" s="1"/>
  <c r="B100" i="10"/>
  <c r="H100" i="10"/>
  <c r="B24" i="8"/>
  <c r="B22" i="8" s="1"/>
  <c r="J148" i="9"/>
  <c r="I14" i="8"/>
  <c r="J14" i="8" s="1"/>
  <c r="E193" i="10"/>
  <c r="E29" i="8"/>
  <c r="F208" i="10"/>
  <c r="G208" i="10" s="1"/>
  <c r="G208" i="9"/>
  <c r="F212" i="10"/>
  <c r="G212" i="10" s="1"/>
  <c r="G212" i="9"/>
  <c r="C215" i="10"/>
  <c r="D215" i="10" s="1"/>
  <c r="I215" i="10"/>
  <c r="J215" i="10" s="1"/>
  <c r="D215" i="9"/>
  <c r="C60" i="10"/>
  <c r="D60" i="10" s="1"/>
  <c r="I20" i="8"/>
  <c r="J20" i="8" s="1"/>
  <c r="E22" i="8"/>
  <c r="B26" i="8"/>
  <c r="G43" i="8"/>
  <c r="F40" i="8"/>
  <c r="G40" i="8" s="1"/>
  <c r="B8" i="10"/>
  <c r="H8" i="10"/>
  <c r="I9" i="9"/>
  <c r="J10" i="9"/>
  <c r="I12" i="10"/>
  <c r="J12" i="10" s="1"/>
  <c r="D12" i="9"/>
  <c r="F10" i="10"/>
  <c r="G10" i="10" s="1"/>
  <c r="F9" i="9"/>
  <c r="C9" i="10" s="1"/>
  <c r="D9" i="10" s="1"/>
  <c r="G10" i="9"/>
  <c r="F14" i="10"/>
  <c r="G14" i="10" s="1"/>
  <c r="G14" i="9"/>
  <c r="H18" i="8"/>
  <c r="J24" i="9"/>
  <c r="I23" i="9"/>
  <c r="I24" i="10"/>
  <c r="J24" i="10" s="1"/>
  <c r="H22" i="8"/>
  <c r="C40" i="10"/>
  <c r="D40" i="10" s="1"/>
  <c r="I40" i="10"/>
  <c r="J40" i="10" s="1"/>
  <c r="C38" i="9"/>
  <c r="D40" i="9"/>
  <c r="C44" i="10"/>
  <c r="D44" i="10" s="1"/>
  <c r="I44" i="10"/>
  <c r="J44" i="10" s="1"/>
  <c r="D44" i="9"/>
  <c r="I56" i="10"/>
  <c r="J56" i="10" s="1"/>
  <c r="C56" i="10"/>
  <c r="D56" i="10" s="1"/>
  <c r="D56" i="9"/>
  <c r="C53" i="9"/>
  <c r="I60" i="10"/>
  <c r="J60" i="10" s="1"/>
  <c r="D60" i="9"/>
  <c r="I64" i="10"/>
  <c r="J64" i="10" s="1"/>
  <c r="C64" i="10"/>
  <c r="D64" i="10" s="1"/>
  <c r="D64" i="9"/>
  <c r="F58" i="10"/>
  <c r="G58" i="10" s="1"/>
  <c r="G58" i="9"/>
  <c r="F62" i="10"/>
  <c r="G62" i="10" s="1"/>
  <c r="G62" i="9"/>
  <c r="I53" i="9"/>
  <c r="J56" i="9"/>
  <c r="J90" i="9"/>
  <c r="G90" i="9"/>
  <c r="G94" i="9"/>
  <c r="F98" i="10"/>
  <c r="G98" i="10" s="1"/>
  <c r="G98" i="9"/>
  <c r="F100" i="9"/>
  <c r="I108" i="10"/>
  <c r="C108" i="10"/>
  <c r="D108" i="9"/>
  <c r="C100" i="9"/>
  <c r="I100" i="9"/>
  <c r="J102" i="9"/>
  <c r="I111" i="9"/>
  <c r="F123" i="10"/>
  <c r="G123" i="10" s="1"/>
  <c r="G123" i="9"/>
  <c r="C154" i="10"/>
  <c r="D154" i="10" s="1"/>
  <c r="I154" i="10"/>
  <c r="J154" i="10" s="1"/>
  <c r="D154" i="9"/>
  <c r="F163" i="10"/>
  <c r="G163" i="10" s="1"/>
  <c r="G163" i="9"/>
  <c r="F160" i="9"/>
  <c r="F167" i="10"/>
  <c r="G167" i="10" s="1"/>
  <c r="G167" i="9"/>
  <c r="I175" i="10"/>
  <c r="J175" i="10" s="1"/>
  <c r="C175" i="10"/>
  <c r="D175" i="10" s="1"/>
  <c r="D175" i="9"/>
  <c r="J160" i="9"/>
  <c r="I17" i="8"/>
  <c r="F204" i="10"/>
  <c r="G204" i="9"/>
  <c r="I14" i="10"/>
  <c r="J14" i="10" s="1"/>
  <c r="I62" i="10"/>
  <c r="J62" i="10" s="1"/>
  <c r="C102" i="10"/>
  <c r="D102" i="10" s="1"/>
  <c r="C123" i="10"/>
  <c r="D123" i="10" s="1"/>
  <c r="C19" i="10"/>
  <c r="D19" i="10" s="1"/>
  <c r="I19" i="10"/>
  <c r="J19" i="10" s="1"/>
  <c r="I21" i="10"/>
  <c r="J21" i="10" s="1"/>
  <c r="C21" i="10"/>
  <c r="D21" i="10" s="1"/>
  <c r="B45" i="10"/>
  <c r="H45" i="10"/>
  <c r="I49" i="10"/>
  <c r="J49" i="10" s="1"/>
  <c r="C49" i="10"/>
  <c r="D49" i="10" s="1"/>
  <c r="F68" i="10"/>
  <c r="G68" i="10" s="1"/>
  <c r="I73" i="10"/>
  <c r="J73" i="10" s="1"/>
  <c r="C73" i="10"/>
  <c r="D73" i="10" s="1"/>
  <c r="C83" i="10"/>
  <c r="D83" i="10" s="1"/>
  <c r="I83" i="10"/>
  <c r="J83" i="10" s="1"/>
  <c r="I85" i="10"/>
  <c r="J85" i="10" s="1"/>
  <c r="C85" i="10"/>
  <c r="D85" i="10" s="1"/>
  <c r="C89" i="10"/>
  <c r="D89" i="10" s="1"/>
  <c r="I89" i="10"/>
  <c r="J89" i="10" s="1"/>
  <c r="I97" i="10"/>
  <c r="C97" i="10"/>
  <c r="I104" i="10"/>
  <c r="J104" i="10" s="1"/>
  <c r="C104" i="10"/>
  <c r="D104" i="10" s="1"/>
  <c r="I115" i="10"/>
  <c r="C115" i="10"/>
  <c r="F112" i="10"/>
  <c r="G112" i="10" s="1"/>
  <c r="F120" i="10"/>
  <c r="G120" i="10" s="1"/>
  <c r="I123" i="10"/>
  <c r="J123" i="10" s="1"/>
  <c r="D123" i="9"/>
  <c r="I127" i="10"/>
  <c r="J127" i="10" s="1"/>
  <c r="C127" i="10"/>
  <c r="D127" i="10" s="1"/>
  <c r="I131" i="10"/>
  <c r="J131" i="10" s="1"/>
  <c r="C131" i="10"/>
  <c r="D131" i="10" s="1"/>
  <c r="F168" i="10"/>
  <c r="G168" i="10" s="1"/>
  <c r="F172" i="10"/>
  <c r="F184" i="10"/>
  <c r="G184" i="10" s="1"/>
  <c r="F182" i="9"/>
  <c r="F188" i="10"/>
  <c r="G188" i="9"/>
  <c r="F197" i="10"/>
  <c r="G197" i="10" s="1"/>
  <c r="G197" i="9"/>
  <c r="I93" i="10"/>
  <c r="J93" i="10" s="1"/>
  <c r="B9" i="8"/>
  <c r="B7" i="8" s="1"/>
  <c r="F25" i="8"/>
  <c r="G25" i="8" s="1"/>
  <c r="E9" i="10"/>
  <c r="I13" i="10"/>
  <c r="J13" i="10" s="1"/>
  <c r="C13" i="10"/>
  <c r="D13" i="10" s="1"/>
  <c r="C15" i="10"/>
  <c r="D15" i="10" s="1"/>
  <c r="I15" i="10"/>
  <c r="J15" i="10" s="1"/>
  <c r="F15" i="10"/>
  <c r="G15" i="10" s="1"/>
  <c r="D21" i="9"/>
  <c r="H30" i="10"/>
  <c r="C32" i="10"/>
  <c r="D32" i="10" s="1"/>
  <c r="I32" i="10"/>
  <c r="J32" i="10" s="1"/>
  <c r="F36" i="10"/>
  <c r="G36" i="10" s="1"/>
  <c r="H38" i="10"/>
  <c r="B38" i="10"/>
  <c r="G51" i="9"/>
  <c r="H8" i="8"/>
  <c r="H7" i="8" s="1"/>
  <c r="H6" i="8" s="1"/>
  <c r="E27" i="8"/>
  <c r="E8" i="9"/>
  <c r="H9" i="10"/>
  <c r="B9" i="10"/>
  <c r="D13" i="9"/>
  <c r="D15" i="9"/>
  <c r="G13" i="9"/>
  <c r="G15" i="9"/>
  <c r="D18" i="10"/>
  <c r="J20" i="10"/>
  <c r="H23" i="10"/>
  <c r="E30" i="10"/>
  <c r="I25" i="10"/>
  <c r="J25" i="10" s="1"/>
  <c r="C25" i="10"/>
  <c r="D25" i="10" s="1"/>
  <c r="I29" i="10"/>
  <c r="J29" i="10" s="1"/>
  <c r="C29" i="10"/>
  <c r="D29" i="10" s="1"/>
  <c r="I33" i="10"/>
  <c r="J33" i="10" s="1"/>
  <c r="F24" i="10"/>
  <c r="G24" i="10" s="1"/>
  <c r="F28" i="10"/>
  <c r="G28" i="10" s="1"/>
  <c r="F32" i="10"/>
  <c r="G32" i="10" s="1"/>
  <c r="G36" i="9"/>
  <c r="E38" i="10"/>
  <c r="D41" i="9"/>
  <c r="D49" i="9"/>
  <c r="E53" i="10"/>
  <c r="C39" i="10"/>
  <c r="D39" i="10" s="1"/>
  <c r="C43" i="10"/>
  <c r="D43" i="10" s="1"/>
  <c r="C47" i="10"/>
  <c r="D47" i="10" s="1"/>
  <c r="I47" i="10"/>
  <c r="J47" i="10" s="1"/>
  <c r="C51" i="10"/>
  <c r="D51" i="10" s="1"/>
  <c r="I55" i="10"/>
  <c r="C55" i="10"/>
  <c r="F41" i="10"/>
  <c r="G41" i="10" s="1"/>
  <c r="F49" i="10"/>
  <c r="G49" i="10" s="1"/>
  <c r="G59" i="9"/>
  <c r="G61" i="9"/>
  <c r="G63" i="9"/>
  <c r="E67" i="10"/>
  <c r="I67" i="9"/>
  <c r="I69" i="10"/>
  <c r="J69" i="10" s="1"/>
  <c r="F69" i="10"/>
  <c r="G69" i="10" s="1"/>
  <c r="F71" i="10"/>
  <c r="G71" i="10" s="1"/>
  <c r="C76" i="10"/>
  <c r="D76" i="10" s="1"/>
  <c r="C80" i="10"/>
  <c r="D80" i="10" s="1"/>
  <c r="I80" i="10"/>
  <c r="J80" i="10" s="1"/>
  <c r="I84" i="10"/>
  <c r="J84" i="10" s="1"/>
  <c r="C84" i="10"/>
  <c r="D84" i="10" s="1"/>
  <c r="F73" i="10"/>
  <c r="G73" i="10" s="1"/>
  <c r="F77" i="10"/>
  <c r="G77" i="10" s="1"/>
  <c r="F81" i="10"/>
  <c r="G81" i="10" s="1"/>
  <c r="F83" i="10"/>
  <c r="G83" i="10" s="1"/>
  <c r="F85" i="10"/>
  <c r="G85" i="10" s="1"/>
  <c r="H88" i="10"/>
  <c r="B88" i="10"/>
  <c r="I91" i="10"/>
  <c r="J91" i="10" s="1"/>
  <c r="C91" i="10"/>
  <c r="D91" i="10" s="1"/>
  <c r="C95" i="10"/>
  <c r="I95" i="10"/>
  <c r="G99" i="9"/>
  <c r="E100" i="10"/>
  <c r="I101" i="10"/>
  <c r="J101" i="10" s="1"/>
  <c r="C101" i="10"/>
  <c r="D101" i="10" s="1"/>
  <c r="C103" i="10"/>
  <c r="D103" i="10" s="1"/>
  <c r="I103" i="10"/>
  <c r="J103" i="10" s="1"/>
  <c r="I105" i="10"/>
  <c r="J105" i="10" s="1"/>
  <c r="C105" i="10"/>
  <c r="D105" i="10" s="1"/>
  <c r="G101" i="9"/>
  <c r="F101" i="10"/>
  <c r="G101" i="10" s="1"/>
  <c r="F104" i="10"/>
  <c r="G104" i="10" s="1"/>
  <c r="F109" i="10"/>
  <c r="G109" i="10" s="1"/>
  <c r="G109" i="9"/>
  <c r="G112" i="9"/>
  <c r="I113" i="10"/>
  <c r="J113" i="10" s="1"/>
  <c r="C113" i="10"/>
  <c r="D113" i="10" s="1"/>
  <c r="C117" i="10"/>
  <c r="D117" i="10" s="1"/>
  <c r="I117" i="10"/>
  <c r="J117" i="10" s="1"/>
  <c r="I121" i="10"/>
  <c r="C121" i="10"/>
  <c r="F114" i="10"/>
  <c r="G114" i="10" s="1"/>
  <c r="G114" i="9"/>
  <c r="F118" i="10"/>
  <c r="G118" i="10" s="1"/>
  <c r="G118" i="9"/>
  <c r="I122" i="10"/>
  <c r="J122" i="10" s="1"/>
  <c r="C122" i="10"/>
  <c r="D122" i="10" s="1"/>
  <c r="D127" i="9"/>
  <c r="D131" i="9"/>
  <c r="C125" i="9"/>
  <c r="C129" i="10"/>
  <c r="D129" i="10" s="1"/>
  <c r="I129" i="10"/>
  <c r="J129" i="10" s="1"/>
  <c r="I143" i="10"/>
  <c r="J143" i="10" s="1"/>
  <c r="C143" i="10"/>
  <c r="D143" i="10" s="1"/>
  <c r="D143" i="9"/>
  <c r="F141" i="10"/>
  <c r="G141" i="10" s="1"/>
  <c r="G141" i="9"/>
  <c r="I156" i="10"/>
  <c r="J156" i="10" s="1"/>
  <c r="C156" i="10"/>
  <c r="D156" i="10" s="1"/>
  <c r="D158" i="9"/>
  <c r="F154" i="10"/>
  <c r="G154" i="10" s="1"/>
  <c r="C177" i="10"/>
  <c r="D177" i="10" s="1"/>
  <c r="I177" i="10"/>
  <c r="J177" i="10" s="1"/>
  <c r="H188" i="10"/>
  <c r="B188" i="10"/>
  <c r="C186" i="10"/>
  <c r="D186" i="10" s="1"/>
  <c r="I186" i="10"/>
  <c r="J186" i="10" s="1"/>
  <c r="I191" i="10"/>
  <c r="C191" i="10"/>
  <c r="C200" i="10"/>
  <c r="D200" i="10" s="1"/>
  <c r="I200" i="10"/>
  <c r="J200" i="10" s="1"/>
  <c r="D200" i="9"/>
  <c r="F199" i="10"/>
  <c r="G199" i="10" s="1"/>
  <c r="G199" i="9"/>
  <c r="F193" i="9"/>
  <c r="B23" i="10"/>
  <c r="I28" i="10"/>
  <c r="J28" i="10" s="1"/>
  <c r="C41" i="10"/>
  <c r="D41" i="10" s="1"/>
  <c r="I43" i="10"/>
  <c r="J43" i="10" s="1"/>
  <c r="C46" i="10"/>
  <c r="D46" i="10" s="1"/>
  <c r="B53" i="10"/>
  <c r="C81" i="10"/>
  <c r="D81" i="10" s="1"/>
  <c r="C82" i="10"/>
  <c r="D82" i="10" s="1"/>
  <c r="F127" i="10"/>
  <c r="G127" i="10" s="1"/>
  <c r="F150" i="10"/>
  <c r="G150" i="10" s="1"/>
  <c r="C184" i="10"/>
  <c r="D184" i="10" s="1"/>
  <c r="C27" i="10"/>
  <c r="D27" i="10" s="1"/>
  <c r="I27" i="10"/>
  <c r="J27" i="10" s="1"/>
  <c r="C67" i="10"/>
  <c r="I68" i="10"/>
  <c r="J68" i="10" s="1"/>
  <c r="C68" i="10"/>
  <c r="D68" i="10" s="1"/>
  <c r="C70" i="10"/>
  <c r="D70" i="10" s="1"/>
  <c r="I70" i="10"/>
  <c r="J70" i="10" s="1"/>
  <c r="C75" i="10"/>
  <c r="D75" i="10" s="1"/>
  <c r="I75" i="10"/>
  <c r="J75" i="10" s="1"/>
  <c r="I77" i="10"/>
  <c r="J77" i="10" s="1"/>
  <c r="C77" i="10"/>
  <c r="D77" i="10" s="1"/>
  <c r="C79" i="10"/>
  <c r="D79" i="10" s="1"/>
  <c r="I79" i="10"/>
  <c r="J79" i="10" s="1"/>
  <c r="I102" i="10"/>
  <c r="J102" i="10" s="1"/>
  <c r="C106" i="10"/>
  <c r="D106" i="10" s="1"/>
  <c r="D106" i="9"/>
  <c r="C109" i="10"/>
  <c r="D109" i="10" s="1"/>
  <c r="I109" i="10"/>
  <c r="J109" i="10" s="1"/>
  <c r="F105" i="10"/>
  <c r="G105" i="10" s="1"/>
  <c r="G105" i="9"/>
  <c r="I119" i="10"/>
  <c r="J119" i="10" s="1"/>
  <c r="C119" i="10"/>
  <c r="D119" i="10" s="1"/>
  <c r="D119" i="9"/>
  <c r="B125" i="10"/>
  <c r="H125" i="10"/>
  <c r="C134" i="10"/>
  <c r="D134" i="10" s="1"/>
  <c r="I134" i="10"/>
  <c r="J134" i="10" s="1"/>
  <c r="D134" i="9"/>
  <c r="I139" i="10"/>
  <c r="J139" i="10" s="1"/>
  <c r="D139" i="9"/>
  <c r="F137" i="10"/>
  <c r="G137" i="10" s="1"/>
  <c r="G137" i="9"/>
  <c r="F136" i="9"/>
  <c r="F145" i="10"/>
  <c r="G145" i="10" s="1"/>
  <c r="G145" i="9"/>
  <c r="C152" i="10"/>
  <c r="D152" i="10" s="1"/>
  <c r="I152" i="10"/>
  <c r="J152" i="10" s="1"/>
  <c r="C163" i="10"/>
  <c r="D163" i="10" s="1"/>
  <c r="I163" i="10"/>
  <c r="J163" i="10" s="1"/>
  <c r="C167" i="10"/>
  <c r="D167" i="10" s="1"/>
  <c r="I167" i="10"/>
  <c r="J167" i="10" s="1"/>
  <c r="C174" i="10"/>
  <c r="I171" i="10"/>
  <c r="C171" i="10"/>
  <c r="F164" i="10"/>
  <c r="G164" i="10" s="1"/>
  <c r="J182" i="9"/>
  <c r="C196" i="10"/>
  <c r="D196" i="10" s="1"/>
  <c r="I196" i="10"/>
  <c r="J196" i="10" s="1"/>
  <c r="D196" i="9"/>
  <c r="F210" i="10"/>
  <c r="G210" i="10" s="1"/>
  <c r="G210" i="9"/>
  <c r="G27" i="10"/>
  <c r="C120" i="10"/>
  <c r="D120" i="10" s="1"/>
  <c r="E14" i="8"/>
  <c r="E11" i="8" s="1"/>
  <c r="C11" i="10"/>
  <c r="D11" i="10" s="1"/>
  <c r="I11" i="10"/>
  <c r="J11" i="10" s="1"/>
  <c r="F11" i="10"/>
  <c r="G11" i="10" s="1"/>
  <c r="D19" i="9"/>
  <c r="G19" i="9"/>
  <c r="I42" i="10"/>
  <c r="J42" i="10" s="1"/>
  <c r="C42" i="10"/>
  <c r="D42" i="10" s="1"/>
  <c r="C54" i="10"/>
  <c r="D54" i="10" s="1"/>
  <c r="I54" i="10"/>
  <c r="J54" i="10" s="1"/>
  <c r="F40" i="10"/>
  <c r="G40" i="10" s="1"/>
  <c r="F44" i="10"/>
  <c r="G44" i="10" s="1"/>
  <c r="F48" i="10"/>
  <c r="G48" i="10" s="1"/>
  <c r="C57" i="10"/>
  <c r="D57" i="10" s="1"/>
  <c r="I57" i="10"/>
  <c r="J57" i="10" s="1"/>
  <c r="I59" i="10"/>
  <c r="J59" i="10" s="1"/>
  <c r="C59" i="10"/>
  <c r="D59" i="10" s="1"/>
  <c r="C61" i="10"/>
  <c r="D61" i="10" s="1"/>
  <c r="I61" i="10"/>
  <c r="J61" i="10" s="1"/>
  <c r="I63" i="10"/>
  <c r="J63" i="10" s="1"/>
  <c r="C63" i="10"/>
  <c r="D63" i="10" s="1"/>
  <c r="C65" i="10"/>
  <c r="D65" i="10" s="1"/>
  <c r="I65" i="10"/>
  <c r="J65" i="10" s="1"/>
  <c r="D67" i="9"/>
  <c r="D68" i="9"/>
  <c r="D70" i="9"/>
  <c r="G68" i="9"/>
  <c r="D73" i="9"/>
  <c r="D75" i="9"/>
  <c r="D77" i="9"/>
  <c r="D79" i="9"/>
  <c r="D81" i="9"/>
  <c r="D83" i="9"/>
  <c r="D85" i="9"/>
  <c r="G74" i="9"/>
  <c r="G76" i="9"/>
  <c r="G78" i="9"/>
  <c r="G80" i="9"/>
  <c r="G82" i="9"/>
  <c r="G84" i="9"/>
  <c r="D89" i="9"/>
  <c r="D93" i="9"/>
  <c r="I90" i="10"/>
  <c r="J90" i="10" s="1"/>
  <c r="C90" i="10"/>
  <c r="D90" i="10" s="1"/>
  <c r="C94" i="10"/>
  <c r="D94" i="10" s="1"/>
  <c r="I94" i="10"/>
  <c r="J94" i="10" s="1"/>
  <c r="G96" i="10"/>
  <c r="C99" i="10"/>
  <c r="D99" i="10" s="1"/>
  <c r="I99" i="10"/>
  <c r="J99" i="10" s="1"/>
  <c r="D102" i="9"/>
  <c r="D104" i="9"/>
  <c r="I107" i="10"/>
  <c r="C107" i="10"/>
  <c r="D109" i="9"/>
  <c r="F103" i="10"/>
  <c r="G103" i="10" s="1"/>
  <c r="G103" i="9"/>
  <c r="F106" i="10"/>
  <c r="G106" i="10" s="1"/>
  <c r="G108" i="9"/>
  <c r="F122" i="10"/>
  <c r="G122" i="10" s="1"/>
  <c r="C128" i="10"/>
  <c r="D128" i="10" s="1"/>
  <c r="I128" i="10"/>
  <c r="J128" i="10" s="1"/>
  <c r="C132" i="10"/>
  <c r="D132" i="10" s="1"/>
  <c r="I132" i="10"/>
  <c r="C137" i="10"/>
  <c r="D137" i="10" s="1"/>
  <c r="I137" i="10"/>
  <c r="J137" i="10" s="1"/>
  <c r="C136" i="9"/>
  <c r="D137" i="9"/>
  <c r="C145" i="10"/>
  <c r="D145" i="10" s="1"/>
  <c r="I145" i="10"/>
  <c r="J145" i="10" s="1"/>
  <c r="D145" i="9"/>
  <c r="F143" i="10"/>
  <c r="G143" i="10" s="1"/>
  <c r="G143" i="9"/>
  <c r="F148" i="9"/>
  <c r="C150" i="10"/>
  <c r="D150" i="10" s="1"/>
  <c r="I150" i="10"/>
  <c r="J150" i="10" s="1"/>
  <c r="C148" i="9"/>
  <c r="D152" i="9"/>
  <c r="F156" i="10"/>
  <c r="G156" i="10" s="1"/>
  <c r="G158" i="9"/>
  <c r="C179" i="10"/>
  <c r="I179" i="10"/>
  <c r="G175" i="9"/>
  <c r="I190" i="10"/>
  <c r="J190" i="10" s="1"/>
  <c r="C190" i="10"/>
  <c r="D190" i="10" s="1"/>
  <c r="C188" i="9"/>
  <c r="F189" i="10"/>
  <c r="G189" i="10" s="1"/>
  <c r="G189" i="9"/>
  <c r="I193" i="9"/>
  <c r="I194" i="10"/>
  <c r="J194" i="10" s="1"/>
  <c r="C194" i="10"/>
  <c r="D194" i="10" s="1"/>
  <c r="D194" i="9"/>
  <c r="F195" i="10"/>
  <c r="G195" i="10" s="1"/>
  <c r="G195" i="9"/>
  <c r="I203" i="10"/>
  <c r="J203" i="10" s="1"/>
  <c r="C203" i="10"/>
  <c r="D203" i="10" s="1"/>
  <c r="F202" i="10"/>
  <c r="G202" i="10" s="1"/>
  <c r="G202" i="9"/>
  <c r="C20" i="10"/>
  <c r="D20" i="10" s="1"/>
  <c r="I31" i="10"/>
  <c r="J31" i="10" s="1"/>
  <c r="C69" i="10"/>
  <c r="D69" i="10" s="1"/>
  <c r="I71" i="10"/>
  <c r="J71" i="10" s="1"/>
  <c r="C78" i="10"/>
  <c r="D78" i="10" s="1"/>
  <c r="I106" i="10"/>
  <c r="J106" i="10" s="1"/>
  <c r="F144" i="10"/>
  <c r="G144" i="10" s="1"/>
  <c r="C158" i="10"/>
  <c r="D158" i="10" s="1"/>
  <c r="C164" i="10"/>
  <c r="D164" i="10" s="1"/>
  <c r="H136" i="10"/>
  <c r="B136" i="10"/>
  <c r="I149" i="10"/>
  <c r="J149" i="10" s="1"/>
  <c r="C149" i="10"/>
  <c r="D149" i="10" s="1"/>
  <c r="I151" i="10"/>
  <c r="J151" i="10" s="1"/>
  <c r="C151" i="10"/>
  <c r="D151" i="10" s="1"/>
  <c r="C153" i="10"/>
  <c r="D153" i="10" s="1"/>
  <c r="I153" i="10"/>
  <c r="J153" i="10" s="1"/>
  <c r="I155" i="10"/>
  <c r="J155" i="10" s="1"/>
  <c r="C157" i="10"/>
  <c r="D157" i="10" s="1"/>
  <c r="I157" i="10"/>
  <c r="J157" i="10" s="1"/>
  <c r="F149" i="10"/>
  <c r="G149" i="10" s="1"/>
  <c r="F151" i="10"/>
  <c r="G151" i="10" s="1"/>
  <c r="F153" i="10"/>
  <c r="G153" i="10" s="1"/>
  <c r="F155" i="10"/>
  <c r="G155" i="10" s="1"/>
  <c r="F157" i="10"/>
  <c r="G157" i="10" s="1"/>
  <c r="B160" i="10"/>
  <c r="H160" i="10"/>
  <c r="I164" i="10"/>
  <c r="J164" i="10" s="1"/>
  <c r="C168" i="10"/>
  <c r="D168" i="10" s="1"/>
  <c r="I168" i="10"/>
  <c r="J168" i="10" s="1"/>
  <c r="I172" i="10"/>
  <c r="C172" i="10"/>
  <c r="F161" i="10"/>
  <c r="G161" i="10" s="1"/>
  <c r="F165" i="10"/>
  <c r="G165" i="10" s="1"/>
  <c r="F169" i="10"/>
  <c r="G169" i="10" s="1"/>
  <c r="F173" i="10"/>
  <c r="I176" i="10"/>
  <c r="J176" i="10" s="1"/>
  <c r="C176" i="10"/>
  <c r="D176" i="10" s="1"/>
  <c r="C178" i="10"/>
  <c r="D178" i="10" s="1"/>
  <c r="I178" i="10"/>
  <c r="F176" i="10"/>
  <c r="G176" i="10" s="1"/>
  <c r="F180" i="10"/>
  <c r="G180" i="10" s="1"/>
  <c r="B182" i="10"/>
  <c r="H182" i="10"/>
  <c r="F186" i="10"/>
  <c r="G186" i="10" s="1"/>
  <c r="F190" i="10"/>
  <c r="G190" i="10" s="1"/>
  <c r="B193" i="10"/>
  <c r="H193" i="10"/>
  <c r="I204" i="10"/>
  <c r="J204" i="10" s="1"/>
  <c r="D204" i="9"/>
  <c r="I213" i="10"/>
  <c r="J213" i="10" s="1"/>
  <c r="C213" i="10"/>
  <c r="D213" i="10" s="1"/>
  <c r="I180" i="10"/>
  <c r="J180" i="10" s="1"/>
  <c r="C204" i="10"/>
  <c r="D204" i="10" s="1"/>
  <c r="I207" i="10"/>
  <c r="J207" i="10" s="1"/>
  <c r="B111" i="10"/>
  <c r="H111" i="10"/>
  <c r="I112" i="10"/>
  <c r="J112" i="10" s="1"/>
  <c r="C112" i="10"/>
  <c r="D112" i="10" s="1"/>
  <c r="I116" i="10"/>
  <c r="J116" i="10" s="1"/>
  <c r="C116" i="10"/>
  <c r="D116" i="10" s="1"/>
  <c r="F113" i="10"/>
  <c r="G113" i="10" s="1"/>
  <c r="F117" i="10"/>
  <c r="G117" i="10" s="1"/>
  <c r="F121" i="10"/>
  <c r="I126" i="10"/>
  <c r="J126" i="10" s="1"/>
  <c r="C126" i="10"/>
  <c r="D126" i="10" s="1"/>
  <c r="I130" i="10"/>
  <c r="J130" i="10" s="1"/>
  <c r="F129" i="10"/>
  <c r="G129" i="10" s="1"/>
  <c r="F134" i="10"/>
  <c r="G134" i="10" s="1"/>
  <c r="B135" i="9"/>
  <c r="B7" i="9" s="1"/>
  <c r="C138" i="10"/>
  <c r="D138" i="10" s="1"/>
  <c r="I138" i="10"/>
  <c r="J138" i="10" s="1"/>
  <c r="I140" i="10"/>
  <c r="J140" i="10" s="1"/>
  <c r="C140" i="10"/>
  <c r="D140" i="10" s="1"/>
  <c r="C142" i="10"/>
  <c r="D142" i="10" s="1"/>
  <c r="I142" i="10"/>
  <c r="J142" i="10" s="1"/>
  <c r="I144" i="10"/>
  <c r="J144" i="10" s="1"/>
  <c r="C144" i="10"/>
  <c r="D144" i="10" s="1"/>
  <c r="C146" i="10"/>
  <c r="D146" i="10" s="1"/>
  <c r="I146" i="10"/>
  <c r="J146" i="10" s="1"/>
  <c r="F138" i="10"/>
  <c r="G138" i="10" s="1"/>
  <c r="F140" i="10"/>
  <c r="G140" i="10" s="1"/>
  <c r="F142" i="10"/>
  <c r="G142" i="10" s="1"/>
  <c r="F146" i="10"/>
  <c r="G146" i="10" s="1"/>
  <c r="D149" i="9"/>
  <c r="D151" i="9"/>
  <c r="D153" i="9"/>
  <c r="D155" i="9"/>
  <c r="D157" i="9"/>
  <c r="G149" i="9"/>
  <c r="G151" i="9"/>
  <c r="G153" i="9"/>
  <c r="G155" i="9"/>
  <c r="G157" i="9"/>
  <c r="E160" i="10"/>
  <c r="C161" i="10"/>
  <c r="D161" i="10" s="1"/>
  <c r="I161" i="10"/>
  <c r="J161" i="10" s="1"/>
  <c r="C165" i="10"/>
  <c r="D165" i="10" s="1"/>
  <c r="I165" i="10"/>
  <c r="J165" i="10" s="1"/>
  <c r="I169" i="10"/>
  <c r="J169" i="10" s="1"/>
  <c r="C169" i="10"/>
  <c r="D169" i="10" s="1"/>
  <c r="C173" i="10"/>
  <c r="I173" i="10"/>
  <c r="F162" i="10"/>
  <c r="G162" i="10" s="1"/>
  <c r="F166" i="10"/>
  <c r="G166" i="10" s="1"/>
  <c r="F170" i="10"/>
  <c r="G170" i="10" s="1"/>
  <c r="F174" i="10"/>
  <c r="D176" i="9"/>
  <c r="D178" i="9"/>
  <c r="D180" i="9"/>
  <c r="G176" i="9"/>
  <c r="G178" i="9"/>
  <c r="G180" i="9"/>
  <c r="E182" i="10"/>
  <c r="D184" i="9"/>
  <c r="C185" i="10"/>
  <c r="D185" i="10" s="1"/>
  <c r="I185" i="10"/>
  <c r="J185" i="10" s="1"/>
  <c r="C189" i="10"/>
  <c r="D189" i="10" s="1"/>
  <c r="I189" i="10"/>
  <c r="J189" i="10" s="1"/>
  <c r="F183" i="10"/>
  <c r="G183" i="10" s="1"/>
  <c r="I195" i="10"/>
  <c r="J195" i="10" s="1"/>
  <c r="C195" i="10"/>
  <c r="D195" i="10" s="1"/>
  <c r="C197" i="10"/>
  <c r="D197" i="10" s="1"/>
  <c r="I197" i="10"/>
  <c r="J197" i="10" s="1"/>
  <c r="I199" i="10"/>
  <c r="J199" i="10" s="1"/>
  <c r="C199" i="10"/>
  <c r="D199" i="10" s="1"/>
  <c r="F194" i="10"/>
  <c r="G194" i="10" s="1"/>
  <c r="F196" i="10"/>
  <c r="G196" i="10" s="1"/>
  <c r="G198" i="9"/>
  <c r="I202" i="10"/>
  <c r="J202" i="10" s="1"/>
  <c r="C202" i="10"/>
  <c r="D202" i="10" s="1"/>
  <c r="D202" i="9"/>
  <c r="I205" i="10"/>
  <c r="J205" i="10" s="1"/>
  <c r="C205" i="10"/>
  <c r="D205" i="10" s="1"/>
  <c r="D207" i="9"/>
  <c r="F214" i="10"/>
  <c r="G214" i="10" s="1"/>
  <c r="G214" i="9"/>
  <c r="I210" i="10"/>
  <c r="J210" i="10" s="1"/>
  <c r="C210" i="10"/>
  <c r="D210" i="10" s="1"/>
  <c r="D213" i="9"/>
  <c r="C133" i="10"/>
  <c r="I212" i="10"/>
  <c r="C212" i="10"/>
  <c r="C206" i="10"/>
  <c r="D206" i="10" s="1"/>
  <c r="I206" i="10"/>
  <c r="J206" i="10" s="1"/>
  <c r="I208" i="10"/>
  <c r="J208" i="10" s="1"/>
  <c r="C208" i="10"/>
  <c r="D208" i="10" s="1"/>
  <c r="F203" i="10"/>
  <c r="G203" i="10" s="1"/>
  <c r="F205" i="10"/>
  <c r="G205" i="10" s="1"/>
  <c r="F207" i="10"/>
  <c r="G207" i="10" s="1"/>
  <c r="C211" i="10"/>
  <c r="I211" i="10"/>
  <c r="I214" i="10"/>
  <c r="J214" i="10" s="1"/>
  <c r="C214" i="10"/>
  <c r="D214" i="10" s="1"/>
  <c r="B6" i="8" l="1"/>
  <c r="H7" i="10"/>
  <c r="J193" i="9"/>
  <c r="I29" i="8"/>
  <c r="J29" i="8" s="1"/>
  <c r="I148" i="10"/>
  <c r="J148" i="10" s="1"/>
  <c r="C148" i="10"/>
  <c r="D148" i="10" s="1"/>
  <c r="D148" i="9"/>
  <c r="C14" i="8"/>
  <c r="D14" i="8" s="1"/>
  <c r="I52" i="9"/>
  <c r="J52" i="9" s="1"/>
  <c r="J53" i="9"/>
  <c r="I9" i="8"/>
  <c r="J9" i="8" s="1"/>
  <c r="C193" i="10"/>
  <c r="D193" i="10" s="1"/>
  <c r="I193" i="10"/>
  <c r="J193" i="10" s="1"/>
  <c r="D193" i="9"/>
  <c r="C29" i="8"/>
  <c r="D29" i="8" s="1"/>
  <c r="I88" i="10"/>
  <c r="J88" i="10" s="1"/>
  <c r="C88" i="10"/>
  <c r="D88" i="10" s="1"/>
  <c r="C20" i="8"/>
  <c r="D20" i="8" s="1"/>
  <c r="D88" i="9"/>
  <c r="I13" i="8"/>
  <c r="J13" i="8" s="1"/>
  <c r="I67" i="10"/>
  <c r="J67" i="10" s="1"/>
  <c r="J67" i="9"/>
  <c r="F100" i="10"/>
  <c r="G100" i="10" s="1"/>
  <c r="F24" i="8"/>
  <c r="G100" i="9"/>
  <c r="C160" i="10"/>
  <c r="D160" i="10" s="1"/>
  <c r="I160" i="10"/>
  <c r="J160" i="10" s="1"/>
  <c r="D160" i="9"/>
  <c r="C17" i="8"/>
  <c r="C188" i="10"/>
  <c r="D188" i="10" s="1"/>
  <c r="I188" i="10"/>
  <c r="J188" i="10" s="1"/>
  <c r="D188" i="9"/>
  <c r="C25" i="8"/>
  <c r="D25" i="8" s="1"/>
  <c r="F148" i="10"/>
  <c r="G148" i="10" s="1"/>
  <c r="G148" i="9"/>
  <c r="F14" i="8"/>
  <c r="G14" i="8" s="1"/>
  <c r="E26" i="8"/>
  <c r="E6" i="8" s="1"/>
  <c r="I15" i="8"/>
  <c r="J15" i="8" s="1"/>
  <c r="J17" i="8"/>
  <c r="J23" i="9"/>
  <c r="I12" i="8"/>
  <c r="I23" i="8"/>
  <c r="J38" i="9"/>
  <c r="F30" i="10"/>
  <c r="G30" i="10" s="1"/>
  <c r="G30" i="9"/>
  <c r="F19" i="8"/>
  <c r="J188" i="9"/>
  <c r="I25" i="8"/>
  <c r="J25" i="8" s="1"/>
  <c r="C182" i="10"/>
  <c r="D182" i="10" s="1"/>
  <c r="I182" i="10"/>
  <c r="J182" i="10" s="1"/>
  <c r="C21" i="8"/>
  <c r="D21" i="8" s="1"/>
  <c r="D182" i="9"/>
  <c r="B52" i="10"/>
  <c r="H52" i="10"/>
  <c r="D19" i="8"/>
  <c r="J45" i="9"/>
  <c r="I27" i="8"/>
  <c r="F136" i="10"/>
  <c r="G136" i="10" s="1"/>
  <c r="G136" i="9"/>
  <c r="F135" i="9"/>
  <c r="F10" i="8"/>
  <c r="G10" i="8" s="1"/>
  <c r="F193" i="10"/>
  <c r="G193" i="10" s="1"/>
  <c r="G193" i="9"/>
  <c r="F29" i="8"/>
  <c r="G29" i="8" s="1"/>
  <c r="J100" i="9"/>
  <c r="I24" i="8"/>
  <c r="J24" i="8" s="1"/>
  <c r="I111" i="10"/>
  <c r="J111" i="10" s="1"/>
  <c r="C111" i="10"/>
  <c r="D111" i="10" s="1"/>
  <c r="C28" i="8"/>
  <c r="D28" i="8" s="1"/>
  <c r="D111" i="9"/>
  <c r="F45" i="10"/>
  <c r="G45" i="10" s="1"/>
  <c r="G45" i="9"/>
  <c r="F27" i="8"/>
  <c r="I45" i="10"/>
  <c r="J45" i="10" s="1"/>
  <c r="C45" i="10"/>
  <c r="D45" i="10" s="1"/>
  <c r="D45" i="9"/>
  <c r="C27" i="8"/>
  <c r="I19" i="8"/>
  <c r="J30" i="9"/>
  <c r="F88" i="10"/>
  <c r="G88" i="10" s="1"/>
  <c r="G88" i="9"/>
  <c r="F20" i="8"/>
  <c r="G20" i="8" s="1"/>
  <c r="D8" i="8"/>
  <c r="B135" i="10"/>
  <c r="H135" i="10"/>
  <c r="C125" i="10"/>
  <c r="D125" i="10" s="1"/>
  <c r="I125" i="10"/>
  <c r="J125" i="10" s="1"/>
  <c r="D125" i="9"/>
  <c r="C30" i="8"/>
  <c r="D30" i="8" s="1"/>
  <c r="G188" i="10"/>
  <c r="I100" i="10"/>
  <c r="J100" i="10" s="1"/>
  <c r="C100" i="10"/>
  <c r="D100" i="10" s="1"/>
  <c r="D100" i="9"/>
  <c r="C24" i="8"/>
  <c r="D24" i="8" s="1"/>
  <c r="F9" i="10"/>
  <c r="G9" i="10" s="1"/>
  <c r="F8" i="9"/>
  <c r="F8" i="8"/>
  <c r="G9" i="9"/>
  <c r="C8" i="9"/>
  <c r="I136" i="10"/>
  <c r="J136" i="10" s="1"/>
  <c r="C136" i="10"/>
  <c r="D136" i="10" s="1"/>
  <c r="C135" i="9"/>
  <c r="D136" i="9"/>
  <c r="C10" i="8"/>
  <c r="D10" i="8" s="1"/>
  <c r="D67" i="10"/>
  <c r="E8" i="10"/>
  <c r="E7" i="9"/>
  <c r="E7" i="10" s="1"/>
  <c r="F182" i="10"/>
  <c r="G182" i="10" s="1"/>
  <c r="G182" i="9"/>
  <c r="F21" i="8"/>
  <c r="G21" i="8" s="1"/>
  <c r="F160" i="10"/>
  <c r="G160" i="10" s="1"/>
  <c r="G160" i="9"/>
  <c r="F17" i="8"/>
  <c r="J111" i="9"/>
  <c r="I28" i="8"/>
  <c r="J28" i="8" s="1"/>
  <c r="I53" i="10"/>
  <c r="J53" i="10" s="1"/>
  <c r="C53" i="10"/>
  <c r="D53" i="10" s="1"/>
  <c r="C9" i="8"/>
  <c r="D9" i="8" s="1"/>
  <c r="C52" i="9"/>
  <c r="D53" i="9"/>
  <c r="I38" i="10"/>
  <c r="J38" i="10" s="1"/>
  <c r="C23" i="8"/>
  <c r="D38" i="9"/>
  <c r="C38" i="10"/>
  <c r="D38" i="10" s="1"/>
  <c r="J9" i="9"/>
  <c r="I8" i="8"/>
  <c r="I8" i="9"/>
  <c r="F23" i="10"/>
  <c r="G23" i="10" s="1"/>
  <c r="G23" i="9"/>
  <c r="F12" i="8"/>
  <c r="J43" i="8"/>
  <c r="I40" i="8"/>
  <c r="J40" i="8" s="1"/>
  <c r="I135" i="9"/>
  <c r="J135" i="9" s="1"/>
  <c r="J136" i="9"/>
  <c r="I10" i="8"/>
  <c r="J10" i="8" s="1"/>
  <c r="F53" i="10"/>
  <c r="G53" i="10" s="1"/>
  <c r="F52" i="9"/>
  <c r="F9" i="8"/>
  <c r="G9" i="8" s="1"/>
  <c r="G53" i="9"/>
  <c r="C23" i="10"/>
  <c r="D23" i="10" s="1"/>
  <c r="I23" i="10"/>
  <c r="J23" i="10" s="1"/>
  <c r="D23" i="9"/>
  <c r="C12" i="8"/>
  <c r="F125" i="10"/>
  <c r="G125" i="10" s="1"/>
  <c r="F30" i="8"/>
  <c r="G30" i="8" s="1"/>
  <c r="G125" i="9"/>
  <c r="F67" i="10"/>
  <c r="G67" i="10" s="1"/>
  <c r="D27" i="8" l="1"/>
  <c r="C26" i="8"/>
  <c r="D26" i="8" s="1"/>
  <c r="G27" i="8"/>
  <c r="F26" i="8"/>
  <c r="G26" i="8" s="1"/>
  <c r="I26" i="8"/>
  <c r="J26" i="8" s="1"/>
  <c r="J27" i="8"/>
  <c r="G19" i="8"/>
  <c r="F18" i="8"/>
  <c r="G18" i="8" s="1"/>
  <c r="I52" i="10"/>
  <c r="J52" i="10" s="1"/>
  <c r="C52" i="10"/>
  <c r="D52" i="10" s="1"/>
  <c r="D52" i="9"/>
  <c r="C7" i="8"/>
  <c r="F135" i="10"/>
  <c r="G135" i="10" s="1"/>
  <c r="G135" i="9"/>
  <c r="I22" i="8"/>
  <c r="J22" i="8" s="1"/>
  <c r="J23" i="8"/>
  <c r="G12" i="8"/>
  <c r="F11" i="8"/>
  <c r="G11" i="8" s="1"/>
  <c r="I7" i="8"/>
  <c r="J8" i="8"/>
  <c r="D23" i="8"/>
  <c r="C22" i="8"/>
  <c r="D22" i="8" s="1"/>
  <c r="I135" i="10"/>
  <c r="J135" i="10" s="1"/>
  <c r="C135" i="10"/>
  <c r="D135" i="10" s="1"/>
  <c r="D135" i="9"/>
  <c r="C18" i="8"/>
  <c r="D18" i="8" s="1"/>
  <c r="I11" i="8"/>
  <c r="J11" i="8" s="1"/>
  <c r="J12" i="8"/>
  <c r="C15" i="8"/>
  <c r="D15" i="8" s="1"/>
  <c r="D17" i="8"/>
  <c r="B7" i="10"/>
  <c r="F8" i="10"/>
  <c r="G8" i="10" s="1"/>
  <c r="G8" i="9"/>
  <c r="F7" i="9"/>
  <c r="D12" i="8"/>
  <c r="C11" i="8"/>
  <c r="D11" i="8" s="1"/>
  <c r="J8" i="9"/>
  <c r="I7" i="9"/>
  <c r="J7" i="9" s="1"/>
  <c r="I8" i="10"/>
  <c r="J8" i="10" s="1"/>
  <c r="C8" i="10"/>
  <c r="D8" i="10" s="1"/>
  <c r="D8" i="9"/>
  <c r="C7" i="9"/>
  <c r="F52" i="10"/>
  <c r="G52" i="10" s="1"/>
  <c r="G52" i="9"/>
  <c r="G17" i="8"/>
  <c r="F15" i="8"/>
  <c r="G15" i="8" s="1"/>
  <c r="G8" i="8"/>
  <c r="F7" i="8"/>
  <c r="I18" i="8"/>
  <c r="J18" i="8" s="1"/>
  <c r="J19" i="8"/>
  <c r="G24" i="8"/>
  <c r="F22" i="8"/>
  <c r="G22" i="8" s="1"/>
  <c r="F6" i="8" l="1"/>
  <c r="G6" i="8" s="1"/>
  <c r="G7" i="8"/>
  <c r="I6" i="8"/>
  <c r="J6" i="8" s="1"/>
  <c r="J7" i="8"/>
  <c r="C7" i="10"/>
  <c r="D7" i="10" s="1"/>
  <c r="I7" i="10"/>
  <c r="J7" i="10" s="1"/>
  <c r="D7" i="9"/>
  <c r="F7" i="10"/>
  <c r="G7" i="10" s="1"/>
  <c r="G7" i="9"/>
  <c r="D7" i="8"/>
  <c r="C6" i="8"/>
  <c r="D6" i="8" s="1"/>
</calcChain>
</file>

<file path=xl/sharedStrings.xml><?xml version="1.0" encoding="utf-8"?>
<sst xmlns="http://schemas.openxmlformats.org/spreadsheetml/2006/main" count="987" uniqueCount="421">
  <si>
    <t>FEP8Qry3</t>
  </si>
  <si>
    <t>Information</t>
  </si>
  <si>
    <t>Table</t>
  </si>
  <si>
    <t xml:space="preserve"> </t>
  </si>
  <si>
    <t>Filter</t>
  </si>
  <si>
    <t xml:space="preserve">TABL. II.    EWIDENCJA SPRAW W SĄDACH POWSZECHNYCH WEDŁUG DZIAŁÓW PRAWA I INSTANCYJNOŚCI </t>
  </si>
  <si>
    <t>RODZAJE SPRAW WEDŁUG KSIĄG EWIDENCYJNYCH</t>
  </si>
  <si>
    <t>WPŁYW</t>
  </si>
  <si>
    <t>ZAŁATWIENIA</t>
  </si>
  <si>
    <t>POZOSTAŁOŚĆ</t>
  </si>
  <si>
    <t>w liczbach bezwzględnych</t>
  </si>
  <si>
    <t>OGÓŁEM SPRAW W SĄDACH POWSZECHNYCH</t>
  </si>
  <si>
    <t>W SĄDACH APELACYJNYCH
- OGÓŁEM</t>
  </si>
  <si>
    <t>Sprawy karne
- razem</t>
  </si>
  <si>
    <t>II instancji                                  
- apelacje (A Ka)</t>
  </si>
  <si>
    <t xml:space="preserve">   w tym:                                                  
o odszkodowanie (A Ka) </t>
  </si>
  <si>
    <t>w tym: 
-z ust. z dn. 23.02.1991 r. o uznaniu za nieważne orzeczeń wydanych wobec osób represjonowanych za działalność na rzecz niepodległego bytu Państwa Polskiego (Dz.U. Nr 34, poz. 149)</t>
  </si>
  <si>
    <t>- w trybie a.552 kpk</t>
  </si>
  <si>
    <t>- zażalenia (A Kz)</t>
  </si>
  <si>
    <t>ogólne (A Ko)</t>
  </si>
  <si>
    <t xml:space="preserve">   w tym:</t>
  </si>
  <si>
    <t>sprawy w trybie art.11a pwkpk</t>
  </si>
  <si>
    <t>nadzór sądowy nad postępowaniem przygotowawczym (A Kp)</t>
  </si>
  <si>
    <t>zażalenia na postanowienia w postępowaniu wykonawczym
(A Kzw)</t>
  </si>
  <si>
    <t>kasacje (WKK)</t>
  </si>
  <si>
    <t>skargi na postępowanie 
sądowe i prokuratorskie (S)</t>
  </si>
  <si>
    <t>W SĄDACH APELACYJNYCH (c.d.)</t>
  </si>
  <si>
    <t>Sprawy cywilne 
- razem</t>
  </si>
  <si>
    <r>
      <t>II instancji 
- apelacje (A Ca)</t>
    </r>
    <r>
      <rPr>
        <vertAlign val="superscript"/>
        <sz val="10"/>
        <rFont val="Calibri"/>
        <family val="2"/>
        <charset val="238"/>
      </rPr>
      <t>a)</t>
    </r>
  </si>
  <si>
    <r>
      <t>- zażalenia (A Cz)</t>
    </r>
    <r>
      <rPr>
        <vertAlign val="superscript"/>
        <sz val="10"/>
        <rFont val="Calibri"/>
        <family val="2"/>
        <charset val="238"/>
      </rPr>
      <t>a)</t>
    </r>
  </si>
  <si>
    <t xml:space="preserve">ogólne (A Co) </t>
  </si>
  <si>
    <t>skarga kasacyjna (WSC)</t>
  </si>
  <si>
    <r>
      <t>skarga o stwierdzenie niezgodności z prawem (WSC)</t>
    </r>
    <r>
      <rPr>
        <vertAlign val="superscript"/>
        <sz val="10"/>
        <rFont val="Calibri"/>
        <family val="2"/>
        <charset val="238"/>
      </rPr>
      <t>b)</t>
    </r>
  </si>
  <si>
    <t>skargi na postępowanie 
sądowe (S)</t>
  </si>
  <si>
    <t xml:space="preserve">                                                                                                             Sprawy z zakresu prawa pracy                                                      - razem</t>
  </si>
  <si>
    <t>II instancji 
- apelacje (A Pa)</t>
  </si>
  <si>
    <t>- zażalenia (A Pz)</t>
  </si>
  <si>
    <t>- ogólne (A Po)</t>
  </si>
  <si>
    <t>skarga kasacyjna (WSC-pracy)</t>
  </si>
  <si>
    <t>skarga o stwierdzenie niezgodności z prawem (WSC-pracy)</t>
  </si>
  <si>
    <t>W SĄDACH APELACYJNYCH (dok.)</t>
  </si>
  <si>
    <t>Sprawy z zakresu ubezpieczeń społecznych 
- razem</t>
  </si>
  <si>
    <t>II instancji 
- apelacje (A Ua)</t>
  </si>
  <si>
    <t>- zażalenia (A Uz)</t>
  </si>
  <si>
    <t>ogólne (A Uo)</t>
  </si>
  <si>
    <t>skarga kasacyjna (WSC-ubezp.)</t>
  </si>
  <si>
    <t>skarga o stwierdzenie niezgodności z prawem (WSC-ubezp.)</t>
  </si>
  <si>
    <t>Sprawy gospodarcze 
- razem</t>
  </si>
  <si>
    <t>II instancji                                  
- apelacje (A Ca-gosp.)</t>
  </si>
  <si>
    <t>- zażalenia (A Cz-gosp.)</t>
  </si>
  <si>
    <t>ogólne (A Co-gosp.)</t>
  </si>
  <si>
    <t>skarga kasacyjna (WSC-gosp.)</t>
  </si>
  <si>
    <t>skarga o stwierdzenie niezgodności z prawem (WSC-gosp.)</t>
  </si>
  <si>
    <t>W SĄDACH OKRĘGOWYCH 
- OGÓŁEM</t>
  </si>
  <si>
    <t>Sprawy karne i wykroczeniowe
 - razem</t>
  </si>
  <si>
    <t>I instancji (K)</t>
  </si>
  <si>
    <t xml:space="preserve">   w tym
   odpowiedzialność podmiotów
   zbiorowych</t>
  </si>
  <si>
    <t>II instancji 
- apelacje w sprawach 
  karnych (Ka)</t>
  </si>
  <si>
    <t>- zażalenia w sprawach 
   karnych (Kz)</t>
  </si>
  <si>
    <t>ogólne (Ko)</t>
  </si>
  <si>
    <t>zażalenia na postanowienia w postępowaniu wykonawczym (Kzw)</t>
  </si>
  <si>
    <t>penitencjarne:                                                                                                                                           - sprawy dotyczące wkonywania kary pozbawienia wolności; np.: przerw, odwołania warunkowego zwolnienia, zmiany określonego wyroku i typu zakładu karnego (Kow)</t>
  </si>
  <si>
    <t>- sprawy dotyczące wykonywania nadzoru sędziego penitencjarnego nad tymczasowym aresztowaniem lub karą pozbawienia wolności (Pen)</t>
  </si>
  <si>
    <t>nadzór sądowy nad postępowaniem przygotowawczym (Kp)</t>
  </si>
  <si>
    <t>Kop</t>
  </si>
  <si>
    <t>W SĄDACH OKRĘGOWYCH (c.d.)</t>
  </si>
  <si>
    <r>
      <t>I instancji 
- procesowe (C i RC)</t>
    </r>
    <r>
      <rPr>
        <vertAlign val="superscript"/>
        <sz val="10"/>
        <rFont val="Calibri"/>
        <family val="2"/>
        <charset val="238"/>
      </rPr>
      <t>a)</t>
    </r>
  </si>
  <si>
    <t>- szkody geologiczne i górnicze (CG-G)</t>
  </si>
  <si>
    <r>
      <t>- nieprocesowe (Ns)</t>
    </r>
    <r>
      <rPr>
        <vertAlign val="superscript"/>
        <sz val="10"/>
        <rFont val="Calibri"/>
        <family val="2"/>
        <charset val="238"/>
      </rPr>
      <t xml:space="preserve">a)  </t>
    </r>
    <r>
      <rPr>
        <sz val="10"/>
        <rFont val="Calibri"/>
        <family val="2"/>
        <charset val="238"/>
      </rPr>
      <t>(z wył. rej.)</t>
    </r>
  </si>
  <si>
    <t xml:space="preserve">- rejestrowe                                                                                                                                                </t>
  </si>
  <si>
    <t>w tym:</t>
  </si>
  <si>
    <t xml:space="preserve">z zakresu rejestru dzienników i czasopism (Ns.Rej.Pr)                      </t>
  </si>
  <si>
    <t>Partie</t>
  </si>
  <si>
    <t>Fundusze emerytalne</t>
  </si>
  <si>
    <t>Fundusze inwestycyjne</t>
  </si>
  <si>
    <t>- nakazowe i upominawcze (Nc)</t>
  </si>
  <si>
    <r>
      <t>II instancji 
- apelacje (Ca)</t>
    </r>
    <r>
      <rPr>
        <vertAlign val="superscript"/>
        <sz val="10"/>
        <rFont val="Calibri"/>
        <family val="2"/>
        <charset val="238"/>
      </rPr>
      <t>a)</t>
    </r>
  </si>
  <si>
    <r>
      <t>- zażalenia (Cz)</t>
    </r>
    <r>
      <rPr>
        <vertAlign val="superscript"/>
        <sz val="10"/>
        <rFont val="Calibri"/>
        <family val="2"/>
        <charset val="238"/>
      </rPr>
      <t>a)</t>
    </r>
  </si>
  <si>
    <t>ogólne (Co) - I instancja</t>
  </si>
  <si>
    <t xml:space="preserve">                  - II instancja</t>
  </si>
  <si>
    <t>skarga o stwierdzenie niezgodności z prawem (WSC)</t>
  </si>
  <si>
    <t>skarga o stwierdzenie niezgodności z prawem (WSC II inst.)</t>
  </si>
  <si>
    <t xml:space="preserve">W SĄDACH OKRĘGOWYCH (c.d.)  </t>
  </si>
  <si>
    <t>Sprawy z zakresu prawa pracy                                                      - razem</t>
  </si>
  <si>
    <t>I instancji 
- ze stosunku  pracy (P)</t>
  </si>
  <si>
    <t>- nakazowe (Np)</t>
  </si>
  <si>
    <t>II instancji 
- apelacje (Pa)</t>
  </si>
  <si>
    <t>- zażalenia (Pz)</t>
  </si>
  <si>
    <t>ogólne (Po)</t>
  </si>
  <si>
    <t>ogólne (Po II inst.)</t>
  </si>
  <si>
    <t>wykaz Kas-z</t>
  </si>
  <si>
    <t>skarga o stwierdzenie niezgodności z prawem (WSC I inst.)</t>
  </si>
  <si>
    <t>Sprawy z zakresu ubezpieczeń społecznych - razem</t>
  </si>
  <si>
    <t>I instancji (U)</t>
  </si>
  <si>
    <t>ogólne (Uo I inst.)</t>
  </si>
  <si>
    <t>II instancji                                       
- ogólne (Uo II inst.)</t>
  </si>
  <si>
    <t>- apelacje (Ua)</t>
  </si>
  <si>
    <t>- zażalenia (Uz)</t>
  </si>
  <si>
    <t>Sprawy gospodarcze                                            - razem</t>
  </si>
  <si>
    <t>I instancji 
- procesowe (GC )</t>
  </si>
  <si>
    <t>- nieprocesowe (GNs)</t>
  </si>
  <si>
    <t>- nakazowe i upominawcze (GNc)</t>
  </si>
  <si>
    <t>- upadłościowe (U)</t>
  </si>
  <si>
    <t>ogólne (GCo I inst.)</t>
  </si>
  <si>
    <t>ogólne (GCo II inst.)</t>
  </si>
  <si>
    <t>II instancji 
- apelacje (GCa)</t>
  </si>
  <si>
    <t>- zażalenia (GCz)</t>
  </si>
  <si>
    <t>AmC</t>
  </si>
  <si>
    <t>AmE</t>
  </si>
  <si>
    <t>AmK</t>
  </si>
  <si>
    <t>AmA</t>
  </si>
  <si>
    <t>AmT</t>
  </si>
  <si>
    <t>Amz</t>
  </si>
  <si>
    <t>Amo</t>
  </si>
  <si>
    <t>kasacje (WCK-Am)</t>
  </si>
  <si>
    <t>W SĄDACH REJONOWYCH 
- OGÓŁEM</t>
  </si>
  <si>
    <t>Sprawy karne i wykroczeniowe 
- razem</t>
  </si>
  <si>
    <t>podlegające rozpoznaniu wg przepisów o procesie (K)</t>
  </si>
  <si>
    <r>
      <t>kodeks karny skarbowy (Ks)</t>
    </r>
    <r>
      <rPr>
        <i/>
        <vertAlign val="superscript"/>
        <sz val="10"/>
        <rFont val="Calibri"/>
        <family val="2"/>
        <charset val="238"/>
      </rPr>
      <t xml:space="preserve">
</t>
    </r>
    <r>
      <rPr>
        <i/>
        <sz val="10"/>
        <rFont val="Calibri"/>
        <family val="2"/>
        <charset val="238"/>
      </rPr>
      <t>przestępstwa</t>
    </r>
  </si>
  <si>
    <t xml:space="preserve">  w tym
  karne </t>
  </si>
  <si>
    <t xml:space="preserve">  wykroczeniowe</t>
  </si>
  <si>
    <t xml:space="preserve">sprawy o wykroczenia (W) </t>
  </si>
  <si>
    <r>
      <t>w tym
kodeks karny skarbowy (Ks)</t>
    </r>
    <r>
      <rPr>
        <i/>
        <vertAlign val="superscript"/>
        <sz val="10"/>
        <rFont val="Calibri"/>
        <family val="2"/>
        <charset val="238"/>
      </rPr>
      <t xml:space="preserve">
</t>
    </r>
    <r>
      <rPr>
        <i/>
        <sz val="10"/>
        <rFont val="Calibri"/>
        <family val="2"/>
        <charset val="238"/>
      </rPr>
      <t>wykroczenia</t>
    </r>
  </si>
  <si>
    <t>postępowanie międzypaństwowe (Kop)</t>
  </si>
  <si>
    <t>W SĄDACH REJONOWYCH (c.d.)</t>
  </si>
  <si>
    <t>procesowe (C )</t>
  </si>
  <si>
    <t>szkody geologiczne i górnicze 
(CG-G)</t>
  </si>
  <si>
    <t>nieprocesowe (Ns)</t>
  </si>
  <si>
    <t>nakazowe i upominawcze (Nc)</t>
  </si>
  <si>
    <t>w tym
Elektroniczne Postępowanie Upominawcze (EPU)</t>
  </si>
  <si>
    <t>ogólne (Co)</t>
  </si>
  <si>
    <t>pomoc sądowa (Cps)</t>
  </si>
  <si>
    <t>ksiąg wieczystych (KW)</t>
  </si>
  <si>
    <t>zbiorów dokumentów (Zd)</t>
  </si>
  <si>
    <t>Sprawy rodzinne 
- razem</t>
  </si>
  <si>
    <t>procesowe (RC)</t>
  </si>
  <si>
    <t xml:space="preserve">nieprocesowe (RNs) </t>
  </si>
  <si>
    <t>opiekuńcze (Nsm)</t>
  </si>
  <si>
    <t>nieletnich w postępowaniu: 
- wyjaśniającym (Npw)</t>
  </si>
  <si>
    <t>- opiekuńczo - 
wychowawczym (Now)</t>
  </si>
  <si>
    <t>- poprawczym (Nk)</t>
  </si>
  <si>
    <t>RNc</t>
  </si>
  <si>
    <t>ogólne (RCo)</t>
  </si>
  <si>
    <t>opiekuńcze ogólne (Nmo)</t>
  </si>
  <si>
    <t>pomoc sądowa (R Cps)</t>
  </si>
  <si>
    <t>załatwiane na posiedzeniach wykonawczych</t>
  </si>
  <si>
    <t>w tym wydano orzeczenie wykonawcze (merytoryczne)</t>
  </si>
  <si>
    <t>skarga o stwierdzenie niezgodności z prawem (WSC-rodz.)</t>
  </si>
  <si>
    <t xml:space="preserve">W SĄDACH REJONOWYCH (c.d.) </t>
  </si>
  <si>
    <t>Sprawy z zakresu prawa pracy 
- razem</t>
  </si>
  <si>
    <t>ze stosunku pracy (P)</t>
  </si>
  <si>
    <t>nakazowe i upominawcze (Np)</t>
  </si>
  <si>
    <t>skarga o stwierdzenie niezgodności z prawem (WSC pracy)</t>
  </si>
  <si>
    <t>ogólne (Uo)</t>
  </si>
  <si>
    <t>skarga o stwierdzenie niezgodności z prawem (WSC ubezp.)</t>
  </si>
  <si>
    <t>Sprawy gospodarcze                                      - razem</t>
  </si>
  <si>
    <t>procesowe (GC)</t>
  </si>
  <si>
    <t>nieprocesowe (GNs)</t>
  </si>
  <si>
    <t>nakazowe i upominawcze (GNc)</t>
  </si>
  <si>
    <t>ogólne (GCo)</t>
  </si>
  <si>
    <t>pomoc sądowa (G Cps)</t>
  </si>
  <si>
    <t>z zakresu postępowania upadłościowego i naprawczego</t>
  </si>
  <si>
    <t>z zakresu postępowania upadłościowego (GU)</t>
  </si>
  <si>
    <t>po ogłoszeniu upadłości (GUp)</t>
  </si>
  <si>
    <t>z zakresu postępowania naprawczego (GN)</t>
  </si>
  <si>
    <t>o zakaz prowadzenia działalności gospodarczej (GZd)</t>
  </si>
  <si>
    <t>wszczęte przed sądem upadłościowym sprawy rozpoznawane wg przepisów o procesie (GUo)</t>
  </si>
  <si>
    <t>o zmianę i uchylenie układu zawartego w postępowaniu upadłościowym i naprawczym (GUu)</t>
  </si>
  <si>
    <t>zażalenia rozpoznawanie przez sąd upadłościowy (GUz)</t>
  </si>
  <si>
    <t>W SĄDACH REJONOWYCH (dok.)</t>
  </si>
  <si>
    <t>środki odwoławcze rozpoznawane przez sędziego komisarza (GUk)</t>
  </si>
  <si>
    <t>z poprzednich wykazów (U+Ukł+Up-zd)</t>
  </si>
  <si>
    <r>
      <t>rejestrowe</t>
    </r>
    <r>
      <rPr>
        <vertAlign val="superscript"/>
        <sz val="8.3000000000000007"/>
        <rFont val="Calibri"/>
        <family val="2"/>
        <charset val="238"/>
      </rPr>
      <t xml:space="preserve"> 
</t>
    </r>
    <r>
      <rPr>
        <sz val="10"/>
        <rFont val="Calibri"/>
        <family val="2"/>
        <charset val="238"/>
      </rPr>
      <t>- razem</t>
    </r>
  </si>
  <si>
    <t xml:space="preserve">   z tego   
   - Rejestr Zastawów</t>
  </si>
  <si>
    <t xml:space="preserve">   - Krajowy Rejestr Sądowy</t>
  </si>
  <si>
    <t>a) Sprawy rodzinne wykazywane są łącznie ze sprawami cywilnymi.</t>
  </si>
  <si>
    <r>
      <t xml:space="preserve">b) Objaśnienia repertoriów: AmC - </t>
    </r>
    <r>
      <rPr>
        <sz val="8"/>
        <rFont val="Calibri"/>
        <family val="2"/>
        <charset val="238"/>
      </rPr>
      <t>dla spraw o uznanie postępowania wzorca umowy za niedozwolen</t>
    </r>
    <r>
      <rPr>
        <sz val="9"/>
        <rFont val="Calibri"/>
        <family val="2"/>
        <charset val="238"/>
      </rPr>
      <t xml:space="preserve">; AmE - </t>
    </r>
    <r>
      <rPr>
        <sz val="8"/>
        <rFont val="Calibri"/>
        <family val="2"/>
        <charset val="238"/>
      </rPr>
      <t>dla spraw z zakresu prawa energetycznego przedstawionych z odwołaniami od decyzji Prezesa Urzędu Regulacji Energetyki</t>
    </r>
    <r>
      <rPr>
        <sz val="9"/>
        <rFont val="Calibri"/>
        <family val="2"/>
        <charset val="238"/>
      </rPr>
      <t xml:space="preserve">; AmK - </t>
    </r>
    <r>
      <rPr>
        <sz val="8"/>
        <rFont val="Calibri"/>
        <family val="2"/>
        <charset val="238"/>
      </rPr>
      <t>dla spraw z zakresu przepisów o transporcie kolejowym przedstawionych z odwołaniami od decyzji Prezesa Urzędu Transportu Kolejowego</t>
    </r>
    <r>
      <rPr>
        <sz val="9"/>
        <rFont val="Calibri"/>
        <family val="2"/>
        <charset val="238"/>
      </rPr>
      <t xml:space="preserve">; AmA - </t>
    </r>
    <r>
      <rPr>
        <sz val="8"/>
        <rFont val="Calibri"/>
        <family val="2"/>
        <charset val="238"/>
      </rPr>
      <t>dla spraw z zakresu ochrony konkurencji przedstawionych z odwołaniami od decyzji Prezesa Urzędu Ochrony Konkurencji i Konsumentów</t>
    </r>
    <r>
      <rPr>
        <sz val="9"/>
        <rFont val="Calibri"/>
        <family val="2"/>
        <charset val="238"/>
      </rPr>
      <t xml:space="preserve">; AmT - </t>
    </r>
    <r>
      <rPr>
        <sz val="8"/>
        <rFont val="Calibri"/>
        <family val="2"/>
        <charset val="238"/>
      </rPr>
      <t>dla spraw z zakresu prawa telekomunikacyjnego przedstawionych z odwołaniami od decyzji Prezesa Urzędu Regulacji Telekomunikacji i Poczty</t>
    </r>
    <r>
      <rPr>
        <sz val="9"/>
        <rFont val="Calibri"/>
        <family val="2"/>
        <charset val="238"/>
      </rPr>
      <t xml:space="preserve">; Amz - </t>
    </r>
    <r>
      <rPr>
        <sz val="8"/>
        <rFont val="Calibri"/>
        <family val="2"/>
        <charset val="238"/>
      </rPr>
      <t>dla spraw przedstawionych z zażaleniami na postanowienia wydawane przez Prezesa Urzędu Ochrony Konkurencji i Konsumentów o uznanie wzorca umowy za niedozwolone, a także na postanowienia wydane przez: Prezesa Urzędu Regulacji Energetyki, Prezesa Urzędu Transportu Kolejowego, Prezesa Urzędu Regulacji Telekomunikacji i Poczty</t>
    </r>
    <r>
      <rPr>
        <sz val="9"/>
        <rFont val="Calibri"/>
        <family val="2"/>
        <charset val="238"/>
      </rPr>
      <t xml:space="preserve">; Amo - </t>
    </r>
    <r>
      <rPr>
        <sz val="8"/>
        <rFont val="Calibri"/>
        <family val="2"/>
        <charset val="238"/>
      </rPr>
      <t>dla innych spraw rozpoznawanych wedug przepisów o procesie</t>
    </r>
    <r>
      <rPr>
        <sz val="9"/>
        <rFont val="Calibri"/>
        <family val="2"/>
        <charset val="238"/>
      </rPr>
      <t>.</t>
    </r>
  </si>
  <si>
    <t>Opracowanie:
/-/ Agnieszka Proczek
Starszy Specjalista</t>
  </si>
  <si>
    <t>Naczelnik Wydziału 
Statystycznej Informacji Zarządczej
     /-/ Justyna Kowalczyk</t>
  </si>
  <si>
    <t>WSKAŹNIK OPANOWANIA 
WPŁYWU</t>
  </si>
  <si>
    <r>
      <t xml:space="preserve">Sprawy w Sądzie Ochrony Konkurencji i Konsumentów </t>
    </r>
    <r>
      <rPr>
        <b/>
        <vertAlign val="superscript"/>
        <sz val="10"/>
        <color theme="3" tint="0.39997558519241921"/>
        <rFont val="Calibri"/>
        <family val="2"/>
        <charset val="238"/>
      </rPr>
      <t xml:space="preserve">b) </t>
    </r>
    <r>
      <rPr>
        <b/>
        <sz val="10"/>
        <color theme="3" tint="0.39997558519241921"/>
        <rFont val="Calibri"/>
        <family val="2"/>
        <charset val="238"/>
      </rPr>
      <t xml:space="preserve">
- razem</t>
    </r>
  </si>
  <si>
    <r>
      <t>Sprawy w Sądzie Wspólnotowych Znaków Towarowych i Wzorów Przemysłowych</t>
    </r>
    <r>
      <rPr>
        <b/>
        <vertAlign val="superscript"/>
        <sz val="10"/>
        <color theme="3" tint="0.39997558519241921"/>
        <rFont val="Calibri"/>
        <family val="2"/>
        <charset val="238"/>
      </rPr>
      <t xml:space="preserve">
</t>
    </r>
    <r>
      <rPr>
        <b/>
        <sz val="10"/>
        <color theme="3" tint="0.39997558519241921"/>
        <rFont val="Calibri"/>
        <family val="2"/>
        <charset val="238"/>
      </rPr>
      <t>- razem</t>
    </r>
  </si>
  <si>
    <t xml:space="preserve">TABL. I.    EWIDENCJA SPRAW WEDŁUG DZIAŁÓW PRAWA W SĄDACH POWSZECHNYCH </t>
  </si>
  <si>
    <t>RODZAJE SPRAW WEDŁUG DZIAŁÓW PRAWA I RODZAJÓW  SĄDÓW</t>
  </si>
  <si>
    <t>OGÓŁEM</t>
  </si>
  <si>
    <t>W sądach:
- apelacyjnych</t>
  </si>
  <si>
    <t>- okręgowych</t>
  </si>
  <si>
    <t>- rejonowych</t>
  </si>
  <si>
    <t xml:space="preserve">SPRAWY CYWILNE </t>
  </si>
  <si>
    <r>
      <t>W sądach:
- apelacyjnych</t>
    </r>
    <r>
      <rPr>
        <vertAlign val="superscript"/>
        <sz val="10"/>
        <rFont val="Calibri"/>
        <family val="2"/>
        <charset val="238"/>
      </rPr>
      <t>b)</t>
    </r>
  </si>
  <si>
    <r>
      <t>- okręgowych</t>
    </r>
    <r>
      <rPr>
        <vertAlign val="superscript"/>
        <sz val="10"/>
        <rFont val="Calibri"/>
        <family val="2"/>
        <charset val="238"/>
      </rPr>
      <t>b)</t>
    </r>
  </si>
  <si>
    <r>
      <t>- rejonowych</t>
    </r>
    <r>
      <rPr>
        <vertAlign val="superscript"/>
        <sz val="10"/>
        <rFont val="Calibri"/>
        <family val="2"/>
        <charset val="238"/>
      </rPr>
      <t>c)</t>
    </r>
  </si>
  <si>
    <t>SPRAWY RODZINNE</t>
  </si>
  <si>
    <r>
      <t>W sądach:
- okręgowych</t>
    </r>
    <r>
      <rPr>
        <vertAlign val="superscript"/>
        <sz val="10"/>
        <rFont val="Calibri"/>
        <family val="2"/>
        <charset val="238"/>
      </rPr>
      <t>d)</t>
    </r>
  </si>
  <si>
    <t>SPRAWY Z ZAKRESU PRAWA PRACY</t>
  </si>
  <si>
    <t>SPRAWY Z ZAKRESU UBEZPIECZEŃ SPOŁECZNYCH</t>
  </si>
  <si>
    <t>SPRAWY          GOSPODARCZE</t>
  </si>
  <si>
    <t>- w Sądzie Ochrony Konkurencji i Konsumentów</t>
  </si>
  <si>
    <t>- w Sądzie Wspólnotowych Znaków Towarowych i Wzorów Przemysłowych</t>
  </si>
  <si>
    <t>a) W sądach rejonowych łącznie ze sprawami wykroczeniowymi.</t>
  </si>
  <si>
    <t>b) W liczbie spraw cywilnych zawarte są informacje o sprawach rodzinnych.</t>
  </si>
  <si>
    <t>c) W liczbie spraw cywilnych, z zakresu prawa pracy oraz gospodarczych w sądach rejonowych zawarte są dane statystyczne o ewidencji spraw z zakresu Elektronicznego Postępowania Upominawczego EPU.</t>
  </si>
  <si>
    <t>Wyszczególnienie</t>
  </si>
  <si>
    <t>ELEKTRONICZNE POSTĘPOWANIE UPOMINAWCZE (EPU)
- RAZEM</t>
  </si>
  <si>
    <t>SPRAWY   GOSPODARCZE</t>
  </si>
  <si>
    <t>d) W sądach okręgowych w sprawozdaniach wykazywane są tylko sprawy o rozwód i separację.</t>
  </si>
  <si>
    <r>
      <t>SPRAWY  KARNE</t>
    </r>
    <r>
      <rPr>
        <b/>
        <vertAlign val="superscript"/>
        <sz val="10"/>
        <color theme="3" tint="0.39997558519241921"/>
        <rFont val="Calibri"/>
        <family val="2"/>
        <charset val="238"/>
      </rPr>
      <t>a)</t>
    </r>
  </si>
  <si>
    <t>Wybór sądu:</t>
  </si>
  <si>
    <t>W polu Apelacja wpisujemy np.: Apelacja Warszawska</t>
  </si>
  <si>
    <t xml:space="preserve">             Okręg</t>
  </si>
  <si>
    <t xml:space="preserve">               Gliwice</t>
  </si>
  <si>
    <t xml:space="preserve">             Sąd</t>
  </si>
  <si>
    <t xml:space="preserve">                SR w Świdnicy</t>
  </si>
  <si>
    <t>Uwaga:</t>
  </si>
  <si>
    <t>lub klikamy dwa razy w białe pole przy pozycji, którą chcemy ograniczyć.</t>
  </si>
  <si>
    <t/>
  </si>
  <si>
    <t>s05a Wiersz 1</t>
  </si>
  <si>
    <t>s05a Wiersz 2 - formuła 3 + 4</t>
  </si>
  <si>
    <t>s05a Wiersz 3</t>
  </si>
  <si>
    <t>s05a Wiersz 4</t>
  </si>
  <si>
    <t>s05a Wiersz 5</t>
  </si>
  <si>
    <t>s05a Wiersz 6</t>
  </si>
  <si>
    <t>s05a Wiersz 7</t>
  </si>
  <si>
    <t>s05a Wiersz 8</t>
  </si>
  <si>
    <t>s05a Wiersz 9</t>
  </si>
  <si>
    <t>s05a Wiersz 10</t>
  </si>
  <si>
    <t>s05a Wiersz 11</t>
  </si>
  <si>
    <t>s05a Wiersz 12</t>
  </si>
  <si>
    <t>s01a Wiersz 1</t>
  </si>
  <si>
    <t>s01a Wiersz 2</t>
  </si>
  <si>
    <t>s01a Wiersz 3</t>
  </si>
  <si>
    <t>s01a Wiersz 4</t>
  </si>
  <si>
    <t>s01a Wiersz 5</t>
  </si>
  <si>
    <t>s01a Wiersz 6</t>
  </si>
  <si>
    <t>s11a Wiersz 1</t>
  </si>
  <si>
    <t>s11a Wiersz 2</t>
  </si>
  <si>
    <t>s11a Wiersz 3</t>
  </si>
  <si>
    <t>s11a Wiersz 4</t>
  </si>
  <si>
    <t>s11a Wiersz 5</t>
  </si>
  <si>
    <t>s11a Wiersz 6</t>
  </si>
  <si>
    <t>s05o Wiersz 1</t>
  </si>
  <si>
    <t>s05o Wiersz 2</t>
  </si>
  <si>
    <t>s05o Wiersz 3</t>
  </si>
  <si>
    <t>s05o Wiersz 4</t>
  </si>
  <si>
    <t>s05o Wiersz 5</t>
  </si>
  <si>
    <t>s05o Wiersz 6</t>
  </si>
  <si>
    <t>s05o Wiersz 7</t>
  </si>
  <si>
    <t>s05o Wiersz 8</t>
  </si>
  <si>
    <t>s05o Wiersz 9</t>
  </si>
  <si>
    <t>s05o Wiersz 10</t>
  </si>
  <si>
    <t>s05o Wiersz 11</t>
  </si>
  <si>
    <t>s05o Wiersz 12</t>
  </si>
  <si>
    <t>s05o Wiersz 13</t>
  </si>
  <si>
    <t>s05o Wiersz 14</t>
  </si>
  <si>
    <t>s05o Wiersz 15</t>
  </si>
  <si>
    <t>s01o Wiersz 1</t>
  </si>
  <si>
    <t>s01o Wiersz 2</t>
  </si>
  <si>
    <t>s01o Wiersz 3</t>
  </si>
  <si>
    <t>s01o Wiersz 4</t>
  </si>
  <si>
    <t>s01o Wiersz 5</t>
  </si>
  <si>
    <t>s01o Wiersz 6</t>
  </si>
  <si>
    <t>s01o Wiersz 7</t>
  </si>
  <si>
    <t>s01o Wiersz 8</t>
  </si>
  <si>
    <t>s01o Wiersz 9</t>
  </si>
  <si>
    <t>s01o Wiersz 10</t>
  </si>
  <si>
    <t>s01o Wiersz 11</t>
  </si>
  <si>
    <t>s01o Wiersz 12</t>
  </si>
  <si>
    <t>s01o Wiersz 13</t>
  </si>
  <si>
    <t>s01o Wiersz 14</t>
  </si>
  <si>
    <t>s01o Wiersz 15</t>
  </si>
  <si>
    <t>s01o Wiersz 16</t>
  </si>
  <si>
    <t>s01o Wiersz 17</t>
  </si>
  <si>
    <t>s11o Wiersz 1</t>
  </si>
  <si>
    <t>s11o Wiersz 2</t>
  </si>
  <si>
    <t>s11o Wiersz 3</t>
  </si>
  <si>
    <t>s11o Wiersz 4</t>
  </si>
  <si>
    <t>s11o Wiersz 5</t>
  </si>
  <si>
    <t>s11o Wiersz 6</t>
  </si>
  <si>
    <t>s11o Wiersz 7</t>
  </si>
  <si>
    <t>s11o Wiersz 8</t>
  </si>
  <si>
    <t>s11o Wiersz 9</t>
  </si>
  <si>
    <t>s11o Wiersz 10</t>
  </si>
  <si>
    <t>s11o Wiersz 11</t>
  </si>
  <si>
    <t>s11o Wiersz 12</t>
  </si>
  <si>
    <t>s19o Wiersz 1</t>
  </si>
  <si>
    <t>s19o Wiersz 2</t>
  </si>
  <si>
    <t>s19o Wiersz 3</t>
  </si>
  <si>
    <t>s19o Wiersz 4</t>
  </si>
  <si>
    <t>s19o Wiersz 5</t>
  </si>
  <si>
    <t>s19o Wiersz 6</t>
  </si>
  <si>
    <t>s19o Wiersz 7</t>
  </si>
  <si>
    <t>s19o Wiersz 8</t>
  </si>
  <si>
    <t>s19o Wiersz 9</t>
  </si>
  <si>
    <t>s19o Wiersz 10</t>
  </si>
  <si>
    <t>s19o Wiersz 11</t>
  </si>
  <si>
    <t>s19o Wiersz 12</t>
  </si>
  <si>
    <t>s19k Wiersz 1</t>
  </si>
  <si>
    <t>s19k Wiersz 2</t>
  </si>
  <si>
    <t>s19k Wiersz 3</t>
  </si>
  <si>
    <t>s19k Wiersz 4</t>
  </si>
  <si>
    <t>s19k Wiersz 5</t>
  </si>
  <si>
    <t>s19k Wiersz 6</t>
  </si>
  <si>
    <t>s19k Wiersz 7</t>
  </si>
  <si>
    <t>s19k Wiersz 8</t>
  </si>
  <si>
    <t>s19k Wiersz 9</t>
  </si>
  <si>
    <t>s05r Wiersz 1</t>
  </si>
  <si>
    <t>s05r Wiersz 1a</t>
  </si>
  <si>
    <t>s05r Wiersz 1b</t>
  </si>
  <si>
    <t>s05r Wiersz 2</t>
  </si>
  <si>
    <t>s05r Wiersz 3</t>
  </si>
  <si>
    <t>s05r Wiersz 3a</t>
  </si>
  <si>
    <t>s05r Wiersz 3b</t>
  </si>
  <si>
    <t>s05r Wiersz 4</t>
  </si>
  <si>
    <t>s05r Wiersz 5</t>
  </si>
  <si>
    <t>s05r Wiersz 6</t>
  </si>
  <si>
    <t>s05r Wiersz 7</t>
  </si>
  <si>
    <t>s05r Wiersz 8</t>
  </si>
  <si>
    <t>s05r Wiersz 9</t>
  </si>
  <si>
    <t>s05r Wiersz 9a</t>
  </si>
  <si>
    <t>s05r Wiersz 9b</t>
  </si>
  <si>
    <t>s05r Wiersz 10</t>
  </si>
  <si>
    <t>s01r Wiersz 1</t>
  </si>
  <si>
    <t>s01r Wiersz 2</t>
  </si>
  <si>
    <t>s01r Wiersz 3</t>
  </si>
  <si>
    <t>s01r Wiersz 4</t>
  </si>
  <si>
    <t>s01r Wiersz 5</t>
  </si>
  <si>
    <t>s01r Wiersz 6</t>
  </si>
  <si>
    <t>s01r Wiersz 7</t>
  </si>
  <si>
    <t>s01r Wiersz 8</t>
  </si>
  <si>
    <t>s01r Wiersz 9</t>
  </si>
  <si>
    <t>s01r Wiersz 10</t>
  </si>
  <si>
    <t>s16r Wiersz 1</t>
  </si>
  <si>
    <t>s16r Wiersz 2</t>
  </si>
  <si>
    <t>s16r Wiersz 3</t>
  </si>
  <si>
    <t>s18r w4+w5</t>
  </si>
  <si>
    <t>s18r Wiersz 4</t>
  </si>
  <si>
    <t>s18r Wiersz 5</t>
  </si>
  <si>
    <t>s16r w6+w7</t>
  </si>
  <si>
    <t>s16r Wiersz 6</t>
  </si>
  <si>
    <t>s16r Wiersz 7</t>
  </si>
  <si>
    <t>s16r Wiersz 8</t>
  </si>
  <si>
    <t>s16r Wiersz 9</t>
  </si>
  <si>
    <t>s16r Wiersz 10</t>
  </si>
  <si>
    <t>s16r Wiersz 11</t>
  </si>
  <si>
    <t>s16r Wiersz 12</t>
  </si>
  <si>
    <t>s16r Wiersz 13</t>
  </si>
  <si>
    <t>s16r Wiersz 14</t>
  </si>
  <si>
    <t>s12r Wiersz 1</t>
  </si>
  <si>
    <t>s12r Wiersz 2</t>
  </si>
  <si>
    <t>s12r Wiersz 3</t>
  </si>
  <si>
    <t>s12r Wiersz 4</t>
  </si>
  <si>
    <t>s12r Wiersz 5</t>
  </si>
  <si>
    <t>s12r Wiersz 6</t>
  </si>
  <si>
    <t>s11r Wiersz 1</t>
  </si>
  <si>
    <t>s11r Wiersz 2</t>
  </si>
  <si>
    <t>s11r Wiersz 3</t>
  </si>
  <si>
    <t>s16r Wiersz 4</t>
  </si>
  <si>
    <t>s16r Wiersz 5</t>
  </si>
  <si>
    <t>s20UN suma w8-w16</t>
  </si>
  <si>
    <t>Formuła 8</t>
  </si>
  <si>
    <t>s20UN Wiersz 8</t>
  </si>
  <si>
    <t>s20UN Wiersz 9</t>
  </si>
  <si>
    <t>s20UN Wiersz 10</t>
  </si>
  <si>
    <t>s20UN Wiersz 11</t>
  </si>
  <si>
    <t>s20UN Wiersz 12</t>
  </si>
  <si>
    <t>s20UN Wiersz 13</t>
  </si>
  <si>
    <t>s20UN Wiersz 14</t>
  </si>
  <si>
    <t>s20UN Wiersz 15</t>
  </si>
  <si>
    <t>s20UN Wiersz 16</t>
  </si>
  <si>
    <t>s19r+s20UN Wiersz 17</t>
  </si>
  <si>
    <t>s19r+s20UN Wiersz 17a</t>
  </si>
  <si>
    <t>s19r+s20UN Wiersz 17b</t>
  </si>
  <si>
    <t>Suma W20+W21</t>
  </si>
  <si>
    <t>s20Z Wiersz 20</t>
  </si>
  <si>
    <t>Suma KRS Wiersz 21</t>
  </si>
  <si>
    <t>s20KRS Wiersz d1</t>
  </si>
  <si>
    <t>s20KRS Wiersz d2</t>
  </si>
  <si>
    <t>s20KRS Wiersz d3</t>
  </si>
  <si>
    <t>EPU cyw</t>
  </si>
  <si>
    <t>EPU prawo pracy</t>
  </si>
  <si>
    <t>EPU gosp</t>
  </si>
  <si>
    <t>wykonawcze merytoryczne</t>
  </si>
  <si>
    <t>rozwody i separacje</t>
  </si>
  <si>
    <t>X</t>
  </si>
  <si>
    <t xml:space="preserve">TABL. III.    WSKAŹNIKI DOTYCĄCE  SPRAW W SĄDACH POWSZECHNYCH WEDŁUG DZIAŁÓW PRAWA I INSTANCYJNOŚCI </t>
  </si>
  <si>
    <r>
      <t xml:space="preserve">WSKAŹNIK  CZASU TRWANIA POSTĘPOWANIA
</t>
    </r>
    <r>
      <rPr>
        <b/>
        <sz val="8"/>
        <color indexed="9"/>
        <rFont val="Calibri"/>
        <family val="2"/>
        <charset val="238"/>
      </rPr>
      <t>(według metodologii CEPEJ) (w dniach)</t>
    </r>
  </si>
  <si>
    <t xml:space="preserve">   WSKAŹNIK POZOSTAŁOŚCI 
(w miesiącach)</t>
  </si>
  <si>
    <t>Wpływy 20141</t>
  </si>
  <si>
    <t>Załatwienia 20141</t>
  </si>
  <si>
    <t>Pozostałość 20141</t>
  </si>
  <si>
    <t>I kw. 2014</t>
  </si>
  <si>
    <t>Opis zapytania</t>
  </si>
  <si>
    <t>Tablice rzymskie I kw 2014</t>
  </si>
  <si>
    <t>Aktualność danych (data)</t>
  </si>
  <si>
    <t>Ostatnio zmienione przez</t>
  </si>
  <si>
    <t>PROCAG01M</t>
  </si>
  <si>
    <t>Autor</t>
  </si>
  <si>
    <t>Dzień</t>
  </si>
  <si>
    <t>Tech. nazwa zapytania</t>
  </si>
  <si>
    <t>S_ST_M001_TABL_IKW_13_20141</t>
  </si>
  <si>
    <t>Bieżący użytkownik</t>
  </si>
  <si>
    <t>Dostawca informacji</t>
  </si>
  <si>
    <t>ST_M001</t>
  </si>
  <si>
    <t>Ostatnie odświeżanie</t>
  </si>
  <si>
    <t>Apelacja</t>
  </si>
  <si>
    <t>Liczby</t>
  </si>
  <si>
    <t>Okręg</t>
  </si>
  <si>
    <t>Sąd</t>
  </si>
  <si>
    <t>Wiersze</t>
  </si>
  <si>
    <t>Aktualność danych (godzina)</t>
  </si>
  <si>
    <t>Aktualność danych</t>
  </si>
  <si>
    <t>Godzina zmiany</t>
  </si>
  <si>
    <t xml:space="preserve">     z tego: 
     - demoralizacja</t>
  </si>
  <si>
    <t xml:space="preserve">     - czyny karalne</t>
  </si>
  <si>
    <t>I kw. 2013</t>
  </si>
  <si>
    <t>I kw. 2013 = 100</t>
  </si>
  <si>
    <t>w I kw. 2013 i I kw. 2014 roku</t>
  </si>
  <si>
    <t xml:space="preserve">-  sprawy, w których zachodzi podejrzenie popełnienia demoralizacji lub czynu karalnego (Nkd) </t>
  </si>
  <si>
    <t>2014-05-06</t>
  </si>
  <si>
    <t>2014-05-06 11:52:08</t>
  </si>
  <si>
    <t>2014-05-06 11:50:23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</si>
</sst>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"/>
    <numFmt numFmtId="165" formatCode="#,##0;\-\ #,##0"/>
    <numFmt numFmtId="166" formatCode="#,##0.000"/>
    <numFmt numFmtId="167" formatCode="0.0"/>
  </numFmts>
  <fonts count="59" x14ac:knownFonts="1">
    <font>
      <sz val="8"/>
      <name val="Arial"/>
    </font>
    <font>
      <sz val="8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i/>
      <sz val="14"/>
      <name val="Arial"/>
      <family val="2"/>
    </font>
    <font>
      <sz val="10"/>
      <name val="Arial"/>
      <family val="2"/>
    </font>
    <font>
      <b/>
      <sz val="8"/>
      <color indexed="8"/>
      <name val="Arial"/>
      <family val="2"/>
    </font>
    <font>
      <sz val="19"/>
      <name val="Arial"/>
      <family val="2"/>
    </font>
    <font>
      <sz val="8"/>
      <color indexed="14"/>
      <name val="Arial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sz val="11"/>
      <color indexed="37"/>
      <name val="Calibri"/>
      <family val="2"/>
    </font>
    <font>
      <b/>
      <sz val="11"/>
      <color indexed="17"/>
      <name val="Calibri"/>
      <family val="2"/>
    </font>
    <font>
      <b/>
      <sz val="11"/>
      <color indexed="9"/>
      <name val="Calibri"/>
      <family val="2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48"/>
      <name val="Calibri"/>
      <family val="2"/>
    </font>
    <font>
      <sz val="11"/>
      <color indexed="17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sz val="11"/>
      <color indexed="14"/>
      <name val="Calibri"/>
      <family val="2"/>
    </font>
    <font>
      <sz val="8"/>
      <color indexed="62"/>
      <name val="Arial"/>
      <family val="2"/>
    </font>
    <font>
      <b/>
      <sz val="10"/>
      <name val="Arial"/>
      <family val="2"/>
      <charset val="238"/>
    </font>
    <font>
      <b/>
      <sz val="10"/>
      <color indexed="9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i/>
      <sz val="10"/>
      <name val="Calibri"/>
      <family val="2"/>
      <charset val="238"/>
      <scheme val="minor"/>
    </font>
    <font>
      <sz val="7.5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vertAlign val="superscript"/>
      <sz val="10"/>
      <name val="Calibri"/>
      <family val="2"/>
      <charset val="238"/>
    </font>
    <font>
      <sz val="10"/>
      <name val="Calibri"/>
      <family val="2"/>
      <charset val="238"/>
    </font>
    <font>
      <sz val="9"/>
      <name val="Calibri"/>
      <family val="2"/>
      <charset val="238"/>
      <scheme val="minor"/>
    </font>
    <font>
      <sz val="9.5"/>
      <name val="Calibri"/>
      <family val="2"/>
      <charset val="238"/>
      <scheme val="minor"/>
    </font>
    <font>
      <i/>
      <vertAlign val="superscript"/>
      <sz val="10"/>
      <name val="Calibri"/>
      <family val="2"/>
      <charset val="238"/>
    </font>
    <font>
      <i/>
      <sz val="10"/>
      <name val="Calibri"/>
      <family val="2"/>
      <charset val="238"/>
    </font>
    <font>
      <vertAlign val="superscript"/>
      <sz val="8.3000000000000007"/>
      <name val="Calibri"/>
      <family val="2"/>
      <charset val="238"/>
    </font>
    <font>
      <sz val="8"/>
      <name val="Calibri"/>
      <family val="2"/>
      <charset val="238"/>
    </font>
    <font>
      <sz val="9"/>
      <name val="Calibri"/>
      <family val="2"/>
      <charset val="238"/>
    </font>
    <font>
      <sz val="9"/>
      <color rgb="FFFF0000"/>
      <name val="Calibri"/>
      <family val="2"/>
      <charset val="238"/>
      <scheme val="minor"/>
    </font>
    <font>
      <b/>
      <sz val="9"/>
      <color indexed="9"/>
      <name val="Calibri"/>
      <family val="2"/>
      <charset val="238"/>
      <scheme val="minor"/>
    </font>
    <font>
      <b/>
      <sz val="8"/>
      <color indexed="9"/>
      <name val="Calibri"/>
      <family val="2"/>
      <charset val="238"/>
    </font>
    <font>
      <b/>
      <sz val="11"/>
      <color rgb="FF7030A0"/>
      <name val="Calibri"/>
      <family val="2"/>
      <charset val="238"/>
      <scheme val="minor"/>
    </font>
    <font>
      <b/>
      <sz val="10"/>
      <color rgb="FF7030A0"/>
      <name val="Calibri"/>
      <family val="2"/>
      <charset val="238"/>
      <scheme val="minor"/>
    </font>
    <font>
      <sz val="10"/>
      <color indexed="8"/>
      <name val="Calibri"/>
      <family val="2"/>
      <charset val="238"/>
      <scheme val="minor"/>
    </font>
    <font>
      <i/>
      <sz val="10"/>
      <color indexed="8"/>
      <name val="Calibri"/>
      <family val="2"/>
      <charset val="238"/>
      <scheme val="minor"/>
    </font>
    <font>
      <b/>
      <sz val="8"/>
      <name val="Calibri"/>
      <family val="2"/>
      <charset val="238"/>
      <scheme val="minor"/>
    </font>
    <font>
      <b/>
      <sz val="10"/>
      <color theme="3" tint="0.39997558519241921"/>
      <name val="Calibri"/>
      <family val="2"/>
      <charset val="238"/>
      <scheme val="minor"/>
    </font>
    <font>
      <b/>
      <sz val="11"/>
      <color theme="3" tint="0.39997558519241921"/>
      <name val="Calibri"/>
      <family val="2"/>
      <charset val="238"/>
      <scheme val="minor"/>
    </font>
    <font>
      <b/>
      <vertAlign val="superscript"/>
      <sz val="10"/>
      <color theme="3" tint="0.39997558519241921"/>
      <name val="Calibri"/>
      <family val="2"/>
      <charset val="238"/>
    </font>
    <font>
      <b/>
      <sz val="10"/>
      <color theme="3" tint="0.39997558519241921"/>
      <name val="Calibri"/>
      <family val="2"/>
      <charset val="238"/>
    </font>
    <font>
      <sz val="8"/>
      <name val="Arial"/>
      <family val="2"/>
      <charset val="238"/>
    </font>
    <font>
      <b/>
      <sz val="8"/>
      <color rgb="FF7030A0"/>
      <name val="Calibri"/>
      <family val="2"/>
      <charset val="238"/>
      <scheme val="minor"/>
    </font>
    <font>
      <b/>
      <sz val="8"/>
      <color indexed="9"/>
      <name val="Calibri"/>
      <family val="2"/>
      <charset val="238"/>
      <scheme val="minor"/>
    </font>
  </fonts>
  <fills count="59">
    <fill>
      <patternFill patternType="none"/>
    </fill>
    <fill>
      <patternFill patternType="gray125"/>
    </fill>
    <fill>
      <patternFill patternType="solid">
        <fgColor indexed="60"/>
      </patternFill>
    </fill>
    <fill>
      <patternFill patternType="solid">
        <fgColor indexed="48"/>
        <bgColor indexed="48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25"/>
        <bgColor indexed="25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7"/>
        <bgColor indexed="57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18"/>
        <bgColor indexed="18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3"/>
        <bgColor indexed="53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35"/>
        <bgColor indexed="3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49"/>
      </patternFill>
    </fill>
    <fill>
      <patternFill patternType="solid">
        <fgColor indexed="45"/>
      </patternFill>
    </fill>
    <fill>
      <patternFill patternType="solid">
        <fgColor indexed="12"/>
      </patternFill>
    </fill>
    <fill>
      <patternFill patternType="solid">
        <fgColor indexed="10"/>
      </patternFill>
    </fill>
    <fill>
      <patternFill patternType="solid">
        <fgColor indexed="51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57"/>
      </patternFill>
    </fill>
    <fill>
      <patternFill patternType="solid">
        <fgColor indexed="50"/>
      </patternFill>
    </fill>
    <fill>
      <patternFill patternType="solid">
        <fgColor indexed="11"/>
      </patternFill>
    </fill>
    <fill>
      <patternFill patternType="lightUp">
        <fgColor indexed="48"/>
        <bgColor indexed="41"/>
      </patternFill>
    </fill>
    <fill>
      <patternFill patternType="solid">
        <fgColor indexed="54"/>
      </patternFill>
    </fill>
    <fill>
      <patternFill patternType="solid">
        <fgColor indexed="40"/>
      </patternFill>
    </fill>
    <fill>
      <patternFill patternType="solid">
        <fgColor indexed="41"/>
      </patternFill>
    </fill>
    <fill>
      <patternFill patternType="solid">
        <fgColor indexed="22"/>
      </patternFill>
    </fill>
    <fill>
      <patternFill patternType="solid">
        <fgColor indexed="23"/>
      </patternFill>
    </fill>
    <fill>
      <patternFill patternType="solid">
        <fgColor indexed="44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5"/>
      </patternFill>
    </fill>
    <fill>
      <patternFill patternType="solid">
        <fgColor indexed="20"/>
      </patternFill>
    </fill>
    <fill>
      <patternFill patternType="solid">
        <fgColor indexed="58"/>
      </patternFill>
    </fill>
    <fill>
      <patternFill patternType="solid">
        <fgColor indexed="61"/>
      </patternFill>
    </fill>
    <fill>
      <patternFill patternType="solid">
        <fgColor indexed="58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 tint="-0.14999847407452621"/>
        <bgColor indexed="64"/>
      </patternFill>
    </fill>
  </fills>
  <borders count="46">
    <border>
      <left/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58"/>
      </bottom>
      <diagonal/>
    </border>
    <border>
      <left/>
      <right/>
      <top/>
      <bottom style="medium">
        <color indexed="58"/>
      </bottom>
      <diagonal/>
    </border>
    <border>
      <left/>
      <right/>
      <top/>
      <bottom style="double">
        <color indexed="1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48"/>
      </top>
      <bottom style="double">
        <color indexed="48"/>
      </bottom>
      <diagonal/>
    </border>
    <border>
      <left/>
      <right/>
      <top style="thin">
        <color indexed="54"/>
      </top>
      <bottom/>
      <diagonal/>
    </border>
    <border>
      <left/>
      <right style="thin">
        <color indexed="54"/>
      </right>
      <top style="thin">
        <color indexed="54"/>
      </top>
      <bottom/>
      <diagonal/>
    </border>
    <border>
      <left/>
      <right/>
      <top style="thin">
        <color indexed="22"/>
      </top>
      <bottom style="thin">
        <color indexed="22"/>
      </bottom>
      <diagonal/>
    </border>
    <border>
      <left style="thin">
        <color indexed="40"/>
      </left>
      <right/>
      <top style="thin">
        <color indexed="22"/>
      </top>
      <bottom style="thin">
        <color indexed="22"/>
      </bottom>
      <diagonal/>
    </border>
    <border>
      <left style="thin">
        <color indexed="54"/>
      </left>
      <right style="thin">
        <color indexed="54"/>
      </right>
      <top style="thin">
        <color indexed="54"/>
      </top>
      <bottom style="thin">
        <color indexed="54"/>
      </bottom>
      <diagonal/>
    </border>
    <border>
      <left style="thin">
        <color indexed="54"/>
      </left>
      <right/>
      <top/>
      <bottom/>
      <diagonal/>
    </border>
    <border>
      <left/>
      <right style="thin">
        <color indexed="54"/>
      </right>
      <top/>
      <bottom/>
      <diagonal/>
    </border>
    <border>
      <left style="thin">
        <color indexed="54"/>
      </left>
      <right/>
      <top/>
      <bottom style="thin">
        <color indexed="54"/>
      </bottom>
      <diagonal/>
    </border>
    <border>
      <left/>
      <right/>
      <top/>
      <bottom style="thin">
        <color indexed="54"/>
      </bottom>
      <diagonal/>
    </border>
    <border>
      <left/>
      <right style="thin">
        <color indexed="54"/>
      </right>
      <top/>
      <bottom style="thin">
        <color indexed="54"/>
      </bottom>
      <diagonal/>
    </border>
    <border>
      <left/>
      <right/>
      <top/>
      <bottom style="thick">
        <color rgb="FF7030A0"/>
      </bottom>
      <diagonal/>
    </border>
    <border>
      <left/>
      <right/>
      <top/>
      <bottom style="double">
        <color rgb="FF7030A0"/>
      </bottom>
      <diagonal/>
    </border>
    <border>
      <left style="thin">
        <color theme="3" tint="-0.24994659260841701"/>
      </left>
      <right/>
      <top style="thin">
        <color theme="3" tint="-0.24994659260841701"/>
      </top>
      <bottom style="thin">
        <color theme="3" tint="-0.24994659260841701"/>
      </bottom>
      <diagonal/>
    </border>
    <border>
      <left/>
      <right/>
      <top/>
      <bottom style="thick">
        <color theme="3" tint="-0.499984740745262"/>
      </bottom>
      <diagonal/>
    </border>
    <border>
      <left/>
      <right/>
      <top style="thick">
        <color theme="3" tint="-0.499984740745262"/>
      </top>
      <bottom style="double">
        <color theme="3" tint="-0.499984740745262"/>
      </bottom>
      <diagonal/>
    </border>
    <border>
      <left/>
      <right/>
      <top style="thin">
        <color theme="3" tint="-0.24994659260841701"/>
      </top>
      <bottom style="thin">
        <color indexed="64"/>
      </bottom>
      <diagonal/>
    </border>
    <border>
      <left/>
      <right/>
      <top/>
      <bottom style="double">
        <color theme="3" tint="-0.499984740745262"/>
      </bottom>
      <diagonal/>
    </border>
    <border>
      <left/>
      <right/>
      <top/>
      <bottom style="thin">
        <color theme="7" tint="-0.24994659260841701"/>
      </bottom>
      <diagonal/>
    </border>
    <border>
      <left style="thin">
        <color theme="7" tint="-0.24994659260841701"/>
      </left>
      <right style="thin">
        <color indexed="9"/>
      </right>
      <top style="thin">
        <color theme="7" tint="-0.24994659260841701"/>
      </top>
      <bottom/>
      <diagonal/>
    </border>
    <border>
      <left style="thin">
        <color theme="7" tint="-0.24994659260841701"/>
      </left>
      <right style="thin">
        <color indexed="9"/>
      </right>
      <top/>
      <bottom/>
      <diagonal/>
    </border>
    <border>
      <left/>
      <right/>
      <top/>
      <bottom style="thin">
        <color indexed="12"/>
      </bottom>
      <diagonal/>
    </border>
    <border>
      <left style="thin">
        <color theme="3" tint="-0.24994659260841701"/>
      </left>
      <right/>
      <top style="thin">
        <color theme="3" tint="-0.24994659260841701"/>
      </top>
      <bottom/>
      <diagonal/>
    </border>
    <border>
      <left style="thin">
        <color indexed="54"/>
      </left>
      <right style="thin">
        <color indexed="54"/>
      </right>
      <top style="thin">
        <color indexed="54"/>
      </top>
      <bottom/>
      <diagonal/>
    </border>
    <border>
      <left style="thin">
        <color indexed="54"/>
      </left>
      <right style="thin">
        <color indexed="54"/>
      </right>
      <top/>
      <bottom style="thin">
        <color indexed="54"/>
      </bottom>
      <diagonal/>
    </border>
    <border>
      <left/>
      <right/>
      <top/>
      <bottom style="thin">
        <color indexed="64"/>
      </bottom>
      <diagonal/>
    </border>
    <border>
      <left style="thin">
        <color theme="3" tint="-0.24994659260841701"/>
      </left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9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54"/>
      </left>
      <right style="thin">
        <color indexed="54"/>
      </right>
      <top/>
      <bottom/>
      <diagonal/>
    </border>
  </borders>
  <cellStyleXfs count="85">
    <xf numFmtId="0" fontId="0" fillId="2" borderId="0"/>
    <xf numFmtId="0" fontId="11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2" fillId="8" borderId="0" applyNumberFormat="0" applyBorder="0" applyAlignment="0" applyProtection="0"/>
    <xf numFmtId="0" fontId="12" fillId="16" borderId="0" applyNumberFormat="0" applyBorder="0" applyAlignment="0" applyProtection="0"/>
    <xf numFmtId="0" fontId="11" fillId="9" borderId="0" applyNumberFormat="0" applyBorder="0" applyAlignment="0" applyProtection="0"/>
    <xf numFmtId="0" fontId="11" fillId="6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1" fillId="6" borderId="0" applyNumberFormat="0" applyBorder="0" applyAlignment="0" applyProtection="0"/>
    <xf numFmtId="0" fontId="11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1" borderId="0" applyNumberFormat="0" applyBorder="0" applyAlignment="0" applyProtection="0"/>
    <xf numFmtId="0" fontId="11" fillId="22" borderId="0" applyNumberFormat="0" applyBorder="0" applyAlignment="0" applyProtection="0"/>
    <xf numFmtId="0" fontId="13" fillId="20" borderId="0" applyNumberFormat="0" applyBorder="0" applyAlignment="0" applyProtection="0"/>
    <xf numFmtId="0" fontId="14" fillId="23" borderId="1" applyNumberFormat="0" applyAlignment="0" applyProtection="0"/>
    <xf numFmtId="0" fontId="15" fillId="15" borderId="2" applyNumberFormat="0" applyAlignment="0" applyProtection="0"/>
    <xf numFmtId="0" fontId="16" fillId="24" borderId="0" applyNumberFormat="0" applyBorder="0" applyAlignment="0" applyProtection="0"/>
    <xf numFmtId="0" fontId="16" fillId="25" borderId="0" applyNumberFormat="0" applyBorder="0" applyAlignment="0" applyProtection="0"/>
    <xf numFmtId="0" fontId="16" fillId="26" borderId="0" applyNumberFormat="0" applyBorder="0" applyAlignment="0" applyProtection="0"/>
    <xf numFmtId="0" fontId="17" fillId="13" borderId="0" applyNumberFormat="0" applyBorder="0" applyAlignment="0" applyProtection="0"/>
    <xf numFmtId="0" fontId="18" fillId="0" borderId="3" applyNumberFormat="0" applyFill="0" applyAlignment="0" applyProtection="0"/>
    <xf numFmtId="0" fontId="19" fillId="0" borderId="4" applyNumberFormat="0" applyFill="0" applyAlignment="0" applyProtection="0"/>
    <xf numFmtId="0" fontId="20" fillId="0" borderId="5" applyNumberFormat="0" applyFill="0" applyAlignment="0" applyProtection="0"/>
    <xf numFmtId="0" fontId="20" fillId="0" borderId="0" applyNumberFormat="0" applyFill="0" applyBorder="0" applyAlignment="0" applyProtection="0"/>
    <xf numFmtId="0" fontId="21" fillId="21" borderId="1" applyNumberFormat="0" applyAlignment="0" applyProtection="0"/>
    <xf numFmtId="0" fontId="22" fillId="0" borderId="6" applyNumberFormat="0" applyFill="0" applyAlignment="0" applyProtection="0"/>
    <xf numFmtId="0" fontId="23" fillId="21" borderId="0" applyNumberFormat="0" applyBorder="0" applyAlignment="0" applyProtection="0"/>
    <xf numFmtId="0" fontId="1" fillId="20" borderId="1" applyNumberFormat="0" applyFont="0" applyAlignment="0" applyProtection="0"/>
    <xf numFmtId="0" fontId="24" fillId="23" borderId="7" applyNumberFormat="0" applyAlignment="0" applyProtection="0"/>
    <xf numFmtId="4" fontId="3" fillId="27" borderId="1" applyNumberFormat="0" applyProtection="0">
      <alignment vertical="center"/>
    </xf>
    <xf numFmtId="4" fontId="27" fillId="28" borderId="1" applyNumberFormat="0" applyProtection="0">
      <alignment vertical="center"/>
    </xf>
    <xf numFmtId="4" fontId="3" fillId="28" borderId="1" applyNumberFormat="0" applyProtection="0">
      <alignment horizontal="left" vertical="center" indent="1"/>
    </xf>
    <xf numFmtId="0" fontId="8" fillId="27" borderId="8" applyNumberFormat="0" applyProtection="0">
      <alignment horizontal="left" vertical="top" indent="1"/>
    </xf>
    <xf numFmtId="4" fontId="3" fillId="29" borderId="1" applyNumberFormat="0" applyProtection="0">
      <alignment horizontal="left" vertical="center" indent="1"/>
    </xf>
    <xf numFmtId="4" fontId="3" fillId="30" borderId="1" applyNumberFormat="0" applyProtection="0">
      <alignment horizontal="right" vertical="center"/>
    </xf>
    <xf numFmtId="4" fontId="3" fillId="31" borderId="1" applyNumberFormat="0" applyProtection="0">
      <alignment horizontal="right" vertical="center"/>
    </xf>
    <xf numFmtId="4" fontId="3" fillId="32" borderId="9" applyNumberFormat="0" applyProtection="0">
      <alignment horizontal="right" vertical="center"/>
    </xf>
    <xf numFmtId="4" fontId="3" fillId="33" borderId="1" applyNumberFormat="0" applyProtection="0">
      <alignment horizontal="right" vertical="center"/>
    </xf>
    <xf numFmtId="4" fontId="3" fillId="34" borderId="1" applyNumberFormat="0" applyProtection="0">
      <alignment horizontal="right" vertical="center"/>
    </xf>
    <xf numFmtId="4" fontId="3" fillId="35" borderId="1" applyNumberFormat="0" applyProtection="0">
      <alignment horizontal="right" vertical="center"/>
    </xf>
    <xf numFmtId="4" fontId="3" fillId="36" borderId="1" applyNumberFormat="0" applyProtection="0">
      <alignment horizontal="right" vertical="center"/>
    </xf>
    <xf numFmtId="4" fontId="3" fillId="37" borderId="1" applyNumberFormat="0" applyProtection="0">
      <alignment horizontal="right" vertical="center"/>
    </xf>
    <xf numFmtId="4" fontId="3" fillId="38" borderId="1" applyNumberFormat="0" applyProtection="0">
      <alignment horizontal="right" vertical="center"/>
    </xf>
    <xf numFmtId="4" fontId="3" fillId="39" borderId="9" applyNumberFormat="0" applyProtection="0">
      <alignment horizontal="left" vertical="center" indent="1"/>
    </xf>
    <xf numFmtId="4" fontId="7" fillId="40" borderId="9" applyNumberFormat="0" applyProtection="0">
      <alignment horizontal="left" vertical="center" indent="1"/>
    </xf>
    <xf numFmtId="4" fontId="7" fillId="40" borderId="9" applyNumberFormat="0" applyProtection="0">
      <alignment horizontal="left" vertical="center" indent="1"/>
    </xf>
    <xf numFmtId="4" fontId="3" fillId="41" borderId="1" applyNumberFormat="0" applyProtection="0">
      <alignment horizontal="right" vertical="center"/>
    </xf>
    <xf numFmtId="4" fontId="3" fillId="42" borderId="9" applyNumberFormat="0" applyProtection="0">
      <alignment horizontal="left" vertical="center" indent="1"/>
    </xf>
    <xf numFmtId="4" fontId="3" fillId="41" borderId="9" applyNumberFormat="0" applyProtection="0">
      <alignment horizontal="left" vertical="center" indent="1"/>
    </xf>
    <xf numFmtId="0" fontId="3" fillId="43" borderId="1" applyNumberFormat="0" applyProtection="0">
      <alignment horizontal="left" vertical="center" indent="1"/>
    </xf>
    <xf numFmtId="0" fontId="1" fillId="40" borderId="8" applyNumberFormat="0" applyProtection="0">
      <alignment horizontal="left" vertical="top" indent="1"/>
    </xf>
    <xf numFmtId="0" fontId="3" fillId="44" borderId="1" applyNumberFormat="0" applyProtection="0">
      <alignment horizontal="left" vertical="center" indent="1"/>
    </xf>
    <xf numFmtId="0" fontId="1" fillId="41" borderId="8" applyNumberFormat="0" applyProtection="0">
      <alignment horizontal="left" vertical="top" indent="1"/>
    </xf>
    <xf numFmtId="0" fontId="3" fillId="45" borderId="1" applyNumberFormat="0" applyProtection="0">
      <alignment horizontal="left" vertical="center" indent="1"/>
    </xf>
    <xf numFmtId="0" fontId="1" fillId="45" borderId="8" applyNumberFormat="0" applyProtection="0">
      <alignment horizontal="left" vertical="top" indent="1"/>
    </xf>
    <xf numFmtId="0" fontId="3" fillId="42" borderId="1" applyNumberFormat="0" applyProtection="0">
      <alignment horizontal="left" vertical="center" indent="1"/>
    </xf>
    <xf numFmtId="0" fontId="1" fillId="42" borderId="8" applyNumberFormat="0" applyProtection="0">
      <alignment horizontal="left" vertical="top" indent="1"/>
    </xf>
    <xf numFmtId="0" fontId="1" fillId="46" borderId="10" applyNumberFormat="0">
      <protection locked="0"/>
    </xf>
    <xf numFmtId="0" fontId="4" fillId="40" borderId="11" applyBorder="0"/>
    <xf numFmtId="4" fontId="5" fillId="47" borderId="8" applyNumberFormat="0" applyProtection="0">
      <alignment vertical="center"/>
    </xf>
    <xf numFmtId="4" fontId="27" fillId="48" borderId="12" applyNumberFormat="0" applyProtection="0">
      <alignment vertical="center"/>
    </xf>
    <xf numFmtId="4" fontId="5" fillId="43" borderId="8" applyNumberFormat="0" applyProtection="0">
      <alignment horizontal="left" vertical="center" indent="1"/>
    </xf>
    <xf numFmtId="0" fontId="5" fillId="47" borderId="8" applyNumberFormat="0" applyProtection="0">
      <alignment horizontal="left" vertical="top" indent="1"/>
    </xf>
    <xf numFmtId="4" fontId="3" fillId="0" borderId="1" applyNumberFormat="0" applyProtection="0">
      <alignment horizontal="right" vertical="center"/>
    </xf>
    <xf numFmtId="4" fontId="27" fillId="49" borderId="1" applyNumberFormat="0" applyProtection="0">
      <alignment horizontal="right" vertical="center"/>
    </xf>
    <xf numFmtId="4" fontId="3" fillId="29" borderId="1" applyNumberFormat="0" applyProtection="0">
      <alignment horizontal="left" vertical="center" indent="1"/>
    </xf>
    <xf numFmtId="0" fontId="5" fillId="41" borderId="8" applyNumberFormat="0" applyProtection="0">
      <alignment horizontal="left" vertical="top" indent="1"/>
    </xf>
    <xf numFmtId="4" fontId="9" fillId="50" borderId="9" applyNumberFormat="0" applyProtection="0">
      <alignment horizontal="left" vertical="center" indent="1"/>
    </xf>
    <xf numFmtId="0" fontId="3" fillId="51" borderId="12"/>
    <xf numFmtId="4" fontId="10" fillId="46" borderId="1" applyNumberFormat="0" applyProtection="0">
      <alignment horizontal="right" vertical="center"/>
    </xf>
    <xf numFmtId="0" fontId="25" fillId="0" borderId="0" applyNumberFormat="0" applyFill="0" applyBorder="0" applyAlignment="0" applyProtection="0"/>
    <xf numFmtId="0" fontId="16" fillId="0" borderId="13" applyNumberFormat="0" applyFill="0" applyAlignment="0" applyProtection="0"/>
    <xf numFmtId="0" fontId="26" fillId="0" borderId="0" applyNumberFormat="0" applyFill="0" applyBorder="0" applyAlignment="0" applyProtection="0"/>
  </cellStyleXfs>
  <cellXfs count="196">
    <xf numFmtId="0" fontId="0" fillId="2" borderId="0" xfId="0"/>
    <xf numFmtId="0" fontId="1" fillId="2" borderId="0" xfId="0" applyFont="1" applyBorder="1"/>
    <xf numFmtId="0" fontId="0" fillId="2" borderId="0" xfId="0" applyBorder="1"/>
    <xf numFmtId="0" fontId="6" fillId="2" borderId="0" xfId="0" applyFont="1"/>
    <xf numFmtId="0" fontId="4" fillId="52" borderId="14" xfId="70" applyFill="1" applyBorder="1"/>
    <xf numFmtId="0" fontId="4" fillId="52" borderId="15" xfId="70" applyFill="1" applyBorder="1"/>
    <xf numFmtId="0" fontId="0" fillId="53" borderId="16" xfId="0" applyFill="1" applyBorder="1"/>
    <xf numFmtId="0" fontId="0" fillId="53" borderId="16" xfId="0" applyFill="1" applyBorder="1" applyAlignment="1">
      <alignment vertical="center"/>
    </xf>
    <xf numFmtId="0" fontId="0" fillId="53" borderId="17" xfId="0" applyFill="1" applyBorder="1"/>
    <xf numFmtId="0" fontId="2" fillId="52" borderId="11" xfId="70" applyFont="1" applyFill="1" applyBorder="1"/>
    <xf numFmtId="0" fontId="0" fillId="49" borderId="18" xfId="0" applyFill="1" applyBorder="1"/>
    <xf numFmtId="0" fontId="0" fillId="2" borderId="0" xfId="0" applyAlignment="1"/>
    <xf numFmtId="0" fontId="0" fillId="49" borderId="14" xfId="0" applyFill="1" applyBorder="1"/>
    <xf numFmtId="0" fontId="0" fillId="49" borderId="0" xfId="0" applyFill="1" applyBorder="1"/>
    <xf numFmtId="0" fontId="0" fillId="49" borderId="22" xfId="0" applyFill="1" applyBorder="1"/>
    <xf numFmtId="0" fontId="4" fillId="53" borderId="16" xfId="0" applyFont="1" applyFill="1" applyBorder="1" applyAlignment="1">
      <alignment horizontal="right" vertical="center"/>
    </xf>
    <xf numFmtId="0" fontId="2" fillId="54" borderId="0" xfId="0" applyFont="1" applyFill="1"/>
    <xf numFmtId="0" fontId="0" fillId="53" borderId="16" xfId="0" quotePrefix="1" applyFill="1" applyBorder="1" applyAlignment="1">
      <alignment vertical="center"/>
    </xf>
    <xf numFmtId="0" fontId="0" fillId="2" borderId="0" xfId="0" quotePrefix="1" applyAlignment="1"/>
    <xf numFmtId="0" fontId="28" fillId="54" borderId="0" xfId="0" applyFont="1" applyFill="1"/>
    <xf numFmtId="164" fontId="30" fillId="0" borderId="0" xfId="0" applyNumberFormat="1" applyFont="1" applyFill="1" applyBorder="1" applyAlignment="1" applyProtection="1">
      <alignment horizontal="right" wrapText="1"/>
      <protection hidden="1"/>
    </xf>
    <xf numFmtId="164" fontId="31" fillId="0" borderId="0" xfId="0" applyNumberFormat="1" applyFont="1" applyFill="1" applyBorder="1" applyAlignment="1" applyProtection="1">
      <alignment horizontal="right" wrapText="1"/>
      <protection hidden="1"/>
    </xf>
    <xf numFmtId="3" fontId="31" fillId="0" borderId="0" xfId="0" applyNumberFormat="1" applyFont="1" applyFill="1" applyBorder="1" applyAlignment="1" applyProtection="1">
      <alignment horizontal="right" wrapText="1"/>
      <protection locked="0"/>
    </xf>
    <xf numFmtId="3" fontId="30" fillId="0" borderId="0" xfId="0" quotePrefix="1" applyNumberFormat="1" applyFont="1" applyFill="1" applyBorder="1" applyAlignment="1" applyProtection="1">
      <alignment horizontal="left" wrapText="1"/>
      <protection hidden="1"/>
    </xf>
    <xf numFmtId="3" fontId="30" fillId="0" borderId="0" xfId="0" applyNumberFormat="1" applyFont="1" applyFill="1" applyAlignment="1">
      <alignment horizontal="right"/>
    </xf>
    <xf numFmtId="0" fontId="30" fillId="0" borderId="0" xfId="0" applyFont="1" applyFill="1" applyBorder="1" applyAlignment="1" applyProtection="1">
      <alignment horizontal="left" wrapText="1"/>
      <protection hidden="1"/>
    </xf>
    <xf numFmtId="0" fontId="30" fillId="0" borderId="0" xfId="0" quotePrefix="1" applyFont="1" applyFill="1" applyBorder="1" applyAlignment="1" applyProtection="1">
      <alignment horizontal="left" wrapText="1"/>
      <protection hidden="1"/>
    </xf>
    <xf numFmtId="3" fontId="30" fillId="0" borderId="0" xfId="0" applyNumberFormat="1" applyFont="1" applyFill="1" applyBorder="1" applyAlignment="1" applyProtection="1">
      <alignment horizontal="right" wrapText="1"/>
      <protection hidden="1"/>
    </xf>
    <xf numFmtId="0" fontId="31" fillId="0" borderId="0" xfId="0" quotePrefix="1" applyFont="1" applyFill="1" applyBorder="1" applyAlignment="1" applyProtection="1">
      <alignment horizontal="left" wrapText="1"/>
      <protection hidden="1"/>
    </xf>
    <xf numFmtId="0" fontId="31" fillId="0" borderId="0" xfId="0" applyFont="1" applyFill="1" applyBorder="1" applyAlignment="1" applyProtection="1">
      <alignment horizontal="left" wrapText="1" indent="1"/>
      <protection hidden="1"/>
    </xf>
    <xf numFmtId="3" fontId="30" fillId="0" borderId="0" xfId="0" applyNumberFormat="1" applyFont="1" applyFill="1"/>
    <xf numFmtId="0" fontId="30" fillId="0" borderId="0" xfId="0" quotePrefix="1" applyFont="1" applyFill="1" applyBorder="1" applyAlignment="1" applyProtection="1">
      <alignment horizontal="left" vertical="center" wrapText="1"/>
      <protection hidden="1"/>
    </xf>
    <xf numFmtId="49" fontId="30" fillId="0" borderId="0" xfId="0" applyNumberFormat="1" applyFont="1" applyFill="1" applyBorder="1" applyAlignment="1" applyProtection="1">
      <alignment horizontal="left" wrapText="1"/>
      <protection hidden="1"/>
    </xf>
    <xf numFmtId="3" fontId="30" fillId="0" borderId="0" xfId="0" applyNumberFormat="1" applyFont="1" applyFill="1" applyBorder="1" applyAlignment="1" applyProtection="1">
      <alignment horizontal="left" wrapText="1"/>
      <protection hidden="1"/>
    </xf>
    <xf numFmtId="3" fontId="31" fillId="0" borderId="0" xfId="0" applyNumberFormat="1" applyFont="1" applyFill="1" applyAlignment="1">
      <alignment horizontal="right"/>
    </xf>
    <xf numFmtId="0" fontId="37" fillId="0" borderId="0" xfId="0" quotePrefix="1" applyFont="1" applyFill="1" applyBorder="1" applyAlignment="1" applyProtection="1">
      <alignment horizontal="left" wrapText="1"/>
      <protection hidden="1"/>
    </xf>
    <xf numFmtId="0" fontId="31" fillId="0" borderId="0" xfId="0" applyFont="1" applyFill="1" applyBorder="1" applyAlignment="1" applyProtection="1">
      <alignment horizontal="left" wrapText="1"/>
      <protection hidden="1"/>
    </xf>
    <xf numFmtId="164" fontId="30" fillId="0" borderId="0" xfId="0" applyNumberFormat="1" applyFont="1" applyFill="1" applyBorder="1" applyAlignment="1" applyProtection="1">
      <alignment horizontal="right" wrapText="1"/>
      <protection locked="0"/>
    </xf>
    <xf numFmtId="0" fontId="51" fillId="0" borderId="0" xfId="0" applyFont="1" applyFill="1" applyAlignment="1" applyProtection="1">
      <alignment horizontal="left" wrapText="1"/>
      <protection hidden="1"/>
    </xf>
    <xf numFmtId="0" fontId="0" fillId="0" borderId="0" xfId="0" applyFill="1"/>
    <xf numFmtId="164" fontId="48" fillId="0" borderId="24" xfId="0" applyNumberFormat="1" applyFont="1" applyFill="1" applyBorder="1" applyAlignment="1" applyProtection="1">
      <alignment horizontal="right" vertical="center" wrapText="1"/>
      <protection hidden="1"/>
    </xf>
    <xf numFmtId="164" fontId="48" fillId="0" borderId="25" xfId="0" applyNumberFormat="1" applyFont="1" applyFill="1" applyBorder="1" applyAlignment="1" applyProtection="1">
      <alignment horizontal="right" wrapText="1"/>
      <protection hidden="1"/>
    </xf>
    <xf numFmtId="164" fontId="49" fillId="0" borderId="0" xfId="0" applyNumberFormat="1" applyFont="1" applyFill="1" applyBorder="1" applyAlignment="1" applyProtection="1">
      <alignment horizontal="right" wrapText="1"/>
      <protection hidden="1"/>
    </xf>
    <xf numFmtId="3" fontId="31" fillId="0" borderId="0" xfId="0" applyNumberFormat="1" applyFont="1" applyFill="1" applyBorder="1" applyAlignment="1" applyProtection="1">
      <alignment horizontal="left" wrapText="1"/>
      <protection hidden="1"/>
    </xf>
    <xf numFmtId="164" fontId="50" fillId="0" borderId="0" xfId="0" applyNumberFormat="1" applyFont="1" applyFill="1" applyBorder="1" applyAlignment="1" applyProtection="1">
      <alignment horizontal="right" wrapText="1"/>
      <protection hidden="1"/>
    </xf>
    <xf numFmtId="3" fontId="32" fillId="0" borderId="0" xfId="0" applyNumberFormat="1" applyFont="1" applyFill="1" applyBorder="1" applyAlignment="1" applyProtection="1">
      <alignment horizontal="left" wrapText="1" indent="2"/>
      <protection hidden="1"/>
    </xf>
    <xf numFmtId="49" fontId="32" fillId="0" borderId="0" xfId="0" applyNumberFormat="1" applyFont="1" applyFill="1" applyBorder="1" applyAlignment="1" applyProtection="1">
      <alignment horizontal="left" wrapText="1" indent="2"/>
      <protection hidden="1"/>
    </xf>
    <xf numFmtId="0" fontId="33" fillId="0" borderId="0" xfId="0" applyFont="1" applyFill="1" applyBorder="1" applyAlignment="1" applyProtection="1">
      <alignment horizontal="left" wrapText="1"/>
      <protection hidden="1"/>
    </xf>
    <xf numFmtId="3" fontId="31" fillId="0" borderId="0" xfId="0" applyNumberFormat="1" applyFont="1" applyFill="1" applyBorder="1" applyAlignment="1" applyProtection="1">
      <alignment horizontal="left" wrapText="1" indent="1"/>
      <protection hidden="1"/>
    </xf>
    <xf numFmtId="0" fontId="30" fillId="0" borderId="0" xfId="0" applyFont="1" applyFill="1" applyAlignment="1" applyProtection="1">
      <alignment horizontal="left" vertical="center" wrapText="1"/>
      <protection hidden="1"/>
    </xf>
    <xf numFmtId="164" fontId="30" fillId="0" borderId="0" xfId="0" applyNumberFormat="1" applyFont="1" applyFill="1" applyAlignment="1" applyProtection="1">
      <alignment horizontal="right" wrapText="1"/>
      <protection hidden="1"/>
    </xf>
    <xf numFmtId="0" fontId="30" fillId="0" borderId="0" xfId="0" applyFont="1" applyFill="1"/>
    <xf numFmtId="0" fontId="30" fillId="0" borderId="0" xfId="0" quotePrefix="1" applyFont="1" applyFill="1" applyAlignment="1" applyProtection="1">
      <alignment horizontal="left" vertical="center" wrapText="1"/>
      <protection hidden="1"/>
    </xf>
    <xf numFmtId="0" fontId="30" fillId="0" borderId="0" xfId="0" applyFont="1" applyFill="1" applyAlignment="1">
      <alignment horizontal="right"/>
    </xf>
    <xf numFmtId="3" fontId="31" fillId="0" borderId="0" xfId="0" quotePrefix="1" applyNumberFormat="1" applyFont="1" applyFill="1" applyBorder="1" applyAlignment="1" applyProtection="1">
      <alignment horizontal="left" vertical="center" wrapText="1"/>
      <protection hidden="1"/>
    </xf>
    <xf numFmtId="164" fontId="31" fillId="0" borderId="0" xfId="0" applyNumberFormat="1" applyFont="1" applyFill="1" applyBorder="1" applyAlignment="1" applyProtection="1">
      <alignment horizontal="right" wrapText="1"/>
      <protection locked="0"/>
    </xf>
    <xf numFmtId="0" fontId="30" fillId="0" borderId="0" xfId="0" quotePrefix="1" applyFont="1" applyFill="1" applyAlignment="1" applyProtection="1">
      <alignment horizontal="left" wrapText="1"/>
      <protection hidden="1"/>
    </xf>
    <xf numFmtId="0" fontId="37" fillId="0" borderId="0" xfId="0" applyFont="1" applyFill="1"/>
    <xf numFmtId="3" fontId="30" fillId="0" borderId="0" xfId="0" applyNumberFormat="1" applyFont="1" applyFill="1" applyAlignment="1" applyProtection="1">
      <alignment horizontal="center" vertical="center" wrapText="1"/>
      <protection hidden="1"/>
    </xf>
    <xf numFmtId="0" fontId="38" fillId="0" borderId="0" xfId="0" quotePrefix="1" applyFont="1" applyFill="1" applyAlignment="1" applyProtection="1">
      <alignment horizontal="left" vertical="center" wrapText="1"/>
      <protection hidden="1"/>
    </xf>
    <xf numFmtId="49" fontId="31" fillId="0" borderId="0" xfId="0" quotePrefix="1" applyNumberFormat="1" applyFont="1" applyFill="1" applyBorder="1" applyAlignment="1" applyProtection="1">
      <alignment horizontal="left" wrapText="1" indent="1"/>
      <protection hidden="1"/>
    </xf>
    <xf numFmtId="49" fontId="31" fillId="0" borderId="0" xfId="0" applyNumberFormat="1" applyFont="1" applyFill="1" applyBorder="1" applyAlignment="1" applyProtection="1">
      <alignment horizontal="left" wrapText="1" indent="1"/>
      <protection hidden="1"/>
    </xf>
    <xf numFmtId="0" fontId="37" fillId="0" borderId="0" xfId="0" applyFont="1" applyFill="1" applyBorder="1" applyAlignment="1" applyProtection="1">
      <alignment horizontal="left" wrapText="1"/>
      <protection hidden="1"/>
    </xf>
    <xf numFmtId="0" fontId="51" fillId="0" borderId="0" xfId="0" applyFont="1" applyFill="1" applyAlignment="1" applyProtection="1">
      <alignment horizontal="left" vertical="center" wrapText="1"/>
      <protection hidden="1"/>
    </xf>
    <xf numFmtId="0" fontId="30" fillId="0" borderId="0" xfId="0" applyFont="1" applyFill="1" applyAlignment="1" applyProtection="1">
      <alignment vertical="center"/>
      <protection hidden="1"/>
    </xf>
    <xf numFmtId="3" fontId="30" fillId="0" borderId="0" xfId="0" applyNumberFormat="1" applyFont="1" applyFill="1" applyAlignment="1" applyProtection="1">
      <alignment horizontal="left" vertical="center" wrapText="1"/>
      <protection hidden="1"/>
    </xf>
    <xf numFmtId="0" fontId="33" fillId="0" borderId="0" xfId="0" applyFont="1" applyFill="1" applyAlignment="1" applyProtection="1">
      <alignment horizontal="left" wrapText="1"/>
      <protection hidden="1"/>
    </xf>
    <xf numFmtId="0" fontId="49" fillId="0" borderId="0" xfId="0" applyFont="1" applyFill="1" applyAlignment="1" applyProtection="1">
      <alignment horizontal="center" vertical="center" wrapText="1"/>
      <protection hidden="1"/>
    </xf>
    <xf numFmtId="3" fontId="30" fillId="0" borderId="0" xfId="0" applyNumberFormat="1" applyFont="1" applyFill="1" applyAlignment="1" applyProtection="1">
      <alignment vertical="center" wrapText="1"/>
      <protection hidden="1"/>
    </xf>
    <xf numFmtId="0" fontId="52" fillId="0" borderId="29" xfId="0" applyFont="1" applyFill="1" applyBorder="1" applyAlignment="1" applyProtection="1">
      <alignment horizontal="left" vertical="center" wrapText="1"/>
      <protection hidden="1"/>
    </xf>
    <xf numFmtId="3" fontId="53" fillId="0" borderId="29" xfId="0" applyNumberFormat="1" applyFont="1" applyFill="1" applyBorder="1" applyAlignment="1" applyProtection="1">
      <alignment horizontal="right" vertical="center" wrapText="1"/>
      <protection hidden="1"/>
    </xf>
    <xf numFmtId="164" fontId="53" fillId="0" borderId="29" xfId="0" applyNumberFormat="1" applyFont="1" applyFill="1" applyBorder="1" applyAlignment="1" applyProtection="1">
      <alignment horizontal="right" vertical="center" wrapText="1"/>
      <protection hidden="1"/>
    </xf>
    <xf numFmtId="0" fontId="52" fillId="0" borderId="27" xfId="0" applyFont="1" applyFill="1" applyBorder="1" applyAlignment="1" applyProtection="1">
      <alignment horizontal="left" vertical="center" wrapText="1"/>
      <protection hidden="1"/>
    </xf>
    <xf numFmtId="3" fontId="52" fillId="0" borderId="27" xfId="0" applyNumberFormat="1" applyFont="1" applyFill="1" applyBorder="1" applyAlignment="1" applyProtection="1">
      <alignment horizontal="right" vertical="center" wrapText="1"/>
      <protection hidden="1"/>
    </xf>
    <xf numFmtId="164" fontId="52" fillId="0" borderId="27" xfId="0" applyNumberFormat="1" applyFont="1" applyFill="1" applyBorder="1" applyAlignment="1" applyProtection="1">
      <alignment horizontal="right" vertical="center" wrapText="1"/>
      <protection hidden="1"/>
    </xf>
    <xf numFmtId="0" fontId="52" fillId="0" borderId="28" xfId="0" applyFont="1" applyFill="1" applyBorder="1" applyAlignment="1" applyProtection="1">
      <alignment horizontal="left" wrapText="1"/>
      <protection hidden="1"/>
    </xf>
    <xf numFmtId="3" fontId="52" fillId="0" borderId="28" xfId="0" applyNumberFormat="1" applyFont="1" applyFill="1" applyBorder="1" applyAlignment="1" applyProtection="1">
      <alignment horizontal="right" wrapText="1"/>
      <protection hidden="1"/>
    </xf>
    <xf numFmtId="164" fontId="52" fillId="0" borderId="28" xfId="0" applyNumberFormat="1" applyFont="1" applyFill="1" applyBorder="1" applyAlignment="1" applyProtection="1">
      <alignment horizontal="right" wrapText="1"/>
      <protection hidden="1"/>
    </xf>
    <xf numFmtId="0" fontId="52" fillId="0" borderId="30" xfId="0" applyFont="1" applyFill="1" applyBorder="1" applyAlignment="1" applyProtection="1">
      <alignment horizontal="left" wrapText="1"/>
      <protection hidden="1"/>
    </xf>
    <xf numFmtId="3" fontId="52" fillId="0" borderId="30" xfId="0" applyNumberFormat="1" applyFont="1" applyFill="1" applyBorder="1" applyAlignment="1" applyProtection="1">
      <alignment horizontal="right" wrapText="1"/>
      <protection hidden="1"/>
    </xf>
    <xf numFmtId="164" fontId="52" fillId="0" borderId="30" xfId="0" applyNumberFormat="1" applyFont="1" applyFill="1" applyBorder="1" applyAlignment="1" applyProtection="1">
      <alignment horizontal="right" wrapText="1"/>
      <protection hidden="1"/>
    </xf>
    <xf numFmtId="3" fontId="31" fillId="0" borderId="0" xfId="0" applyNumberFormat="1" applyFont="1" applyFill="1" applyBorder="1" applyAlignment="1" applyProtection="1">
      <alignment horizontal="right" wrapText="1"/>
      <protection hidden="1"/>
    </xf>
    <xf numFmtId="0" fontId="37" fillId="0" borderId="0" xfId="0" quotePrefix="1" applyFont="1" applyFill="1" applyAlignment="1" applyProtection="1">
      <alignment vertical="center" wrapText="1"/>
      <protection hidden="1"/>
    </xf>
    <xf numFmtId="0" fontId="37" fillId="0" borderId="0" xfId="0" applyFont="1" applyFill="1" applyAlignment="1" applyProtection="1">
      <alignment vertical="center" wrapText="1"/>
      <protection hidden="1"/>
    </xf>
    <xf numFmtId="0" fontId="37" fillId="0" borderId="0" xfId="0" applyFont="1" applyFill="1" applyBorder="1" applyAlignment="1" applyProtection="1">
      <alignment wrapText="1"/>
      <protection hidden="1"/>
    </xf>
    <xf numFmtId="0" fontId="0" fillId="49" borderId="21" xfId="0" applyFill="1" applyBorder="1" applyAlignment="1"/>
    <xf numFmtId="0" fontId="0" fillId="49" borderId="22" xfId="0" quotePrefix="1" applyFill="1" applyBorder="1" applyAlignment="1"/>
    <xf numFmtId="0" fontId="0" fillId="49" borderId="0" xfId="0" applyFill="1" applyBorder="1" applyAlignment="1"/>
    <xf numFmtId="0" fontId="0" fillId="49" borderId="20" xfId="0" quotePrefix="1" applyFill="1" applyBorder="1" applyAlignment="1"/>
    <xf numFmtId="0" fontId="0" fillId="49" borderId="19" xfId="0" applyFill="1" applyBorder="1" applyAlignment="1"/>
    <xf numFmtId="0" fontId="0" fillId="49" borderId="0" xfId="0" quotePrefix="1" applyFill="1" applyBorder="1" applyAlignment="1"/>
    <xf numFmtId="0" fontId="0" fillId="49" borderId="11" xfId="0" applyFill="1" applyBorder="1" applyAlignment="1"/>
    <xf numFmtId="0" fontId="0" fillId="49" borderId="14" xfId="0" quotePrefix="1" applyFill="1" applyBorder="1" applyAlignment="1"/>
    <xf numFmtId="0" fontId="0" fillId="49" borderId="14" xfId="0" applyFill="1" applyBorder="1" applyAlignment="1"/>
    <xf numFmtId="0" fontId="0" fillId="49" borderId="15" xfId="0" quotePrefix="1" applyFill="1" applyBorder="1" applyAlignment="1"/>
    <xf numFmtId="0" fontId="0" fillId="49" borderId="22" xfId="0" applyFill="1" applyBorder="1" applyAlignment="1"/>
    <xf numFmtId="0" fontId="0" fillId="49" borderId="23" xfId="0" quotePrefix="1" applyFill="1" applyBorder="1" applyAlignment="1"/>
    <xf numFmtId="49" fontId="0" fillId="2" borderId="0" xfId="0" quotePrefix="1" applyNumberFormat="1" applyBorder="1" applyAlignment="1"/>
    <xf numFmtId="49" fontId="0" fillId="2" borderId="0" xfId="0" quotePrefix="1" applyNumberFormat="1" applyAlignment="1"/>
    <xf numFmtId="3" fontId="30" fillId="0" borderId="0" xfId="0" applyNumberFormat="1" applyFont="1" applyFill="1" applyBorder="1" applyAlignment="1" applyProtection="1">
      <alignment horizontal="right" vertical="center" wrapText="1"/>
      <protection hidden="1"/>
    </xf>
    <xf numFmtId="0" fontId="29" fillId="0" borderId="0" xfId="0" applyFont="1" applyFill="1" applyBorder="1" applyAlignment="1" applyProtection="1">
      <alignment horizontal="center" vertical="center" wrapText="1"/>
      <protection hidden="1"/>
    </xf>
    <xf numFmtId="0" fontId="30" fillId="0" borderId="0" xfId="0" applyFont="1" applyFill="1" applyProtection="1">
      <protection hidden="1"/>
    </xf>
    <xf numFmtId="0" fontId="34" fillId="0" borderId="0" xfId="0" applyFont="1" applyFill="1" applyProtection="1">
      <protection hidden="1"/>
    </xf>
    <xf numFmtId="0" fontId="34" fillId="0" borderId="0" xfId="0" applyFont="1" applyFill="1" applyAlignment="1" applyProtection="1">
      <protection hidden="1"/>
    </xf>
    <xf numFmtId="0" fontId="30" fillId="0" borderId="0" xfId="0" applyFont="1" applyFill="1" applyAlignment="1" applyProtection="1">
      <alignment vertical="center" wrapText="1"/>
      <protection hidden="1"/>
    </xf>
    <xf numFmtId="0" fontId="30" fillId="0" borderId="0" xfId="0" quotePrefix="1" applyFont="1" applyFill="1" applyAlignment="1" applyProtection="1">
      <alignment wrapText="1"/>
      <protection hidden="1"/>
    </xf>
    <xf numFmtId="3" fontId="30" fillId="0" borderId="0" xfId="0" applyNumberFormat="1" applyFont="1" applyFill="1" applyAlignment="1" applyProtection="1">
      <alignment horizontal="right" wrapText="1"/>
      <protection hidden="1"/>
    </xf>
    <xf numFmtId="0" fontId="30" fillId="0" borderId="0" xfId="0" applyFont="1" applyFill="1" applyAlignment="1" applyProtection="1">
      <protection hidden="1"/>
    </xf>
    <xf numFmtId="0" fontId="30" fillId="0" borderId="0" xfId="0" applyFont="1" applyFill="1" applyAlignment="1" applyProtection="1">
      <alignment wrapText="1"/>
      <protection hidden="1"/>
    </xf>
    <xf numFmtId="0" fontId="30" fillId="0" borderId="0" xfId="0" quotePrefix="1" applyFont="1" applyFill="1" applyAlignment="1" applyProtection="1">
      <protection hidden="1"/>
    </xf>
    <xf numFmtId="0" fontId="30" fillId="0" borderId="0" xfId="0" quotePrefix="1" applyFont="1" applyFill="1" applyAlignment="1" applyProtection="1">
      <alignment vertical="center" wrapText="1"/>
      <protection hidden="1"/>
    </xf>
    <xf numFmtId="0" fontId="30" fillId="0" borderId="0" xfId="0" quotePrefix="1" applyFont="1" applyFill="1" applyBorder="1" applyAlignment="1" applyProtection="1">
      <alignment wrapText="1"/>
      <protection hidden="1"/>
    </xf>
    <xf numFmtId="0" fontId="37" fillId="0" borderId="0" xfId="0" applyFont="1" applyFill="1" applyProtection="1">
      <protection hidden="1"/>
    </xf>
    <xf numFmtId="0" fontId="48" fillId="0" borderId="0" xfId="0" applyFont="1" applyFill="1" applyBorder="1" applyAlignment="1" applyProtection="1">
      <alignment vertical="center" wrapText="1"/>
      <protection hidden="1"/>
    </xf>
    <xf numFmtId="3" fontId="48" fillId="0" borderId="0" xfId="0" applyNumberFormat="1" applyFont="1" applyFill="1" applyBorder="1" applyAlignment="1" applyProtection="1">
      <alignment horizontal="right" wrapText="1"/>
      <protection hidden="1"/>
    </xf>
    <xf numFmtId="0" fontId="57" fillId="0" borderId="0" xfId="0" applyFont="1" applyFill="1" applyBorder="1" applyAlignment="1" applyProtection="1">
      <alignment wrapText="1"/>
      <protection hidden="1"/>
    </xf>
    <xf numFmtId="0" fontId="57" fillId="0" borderId="0" xfId="0" applyFont="1" applyFill="1" applyBorder="1" applyAlignment="1" applyProtection="1">
      <alignment vertical="center" wrapText="1"/>
      <protection hidden="1"/>
    </xf>
    <xf numFmtId="0" fontId="30" fillId="0" borderId="0" xfId="0" applyFont="1" applyFill="1" applyAlignment="1" applyProtection="1">
      <alignment horizontal="right" wrapText="1"/>
      <protection hidden="1"/>
    </xf>
    <xf numFmtId="0" fontId="53" fillId="0" borderId="0" xfId="0" applyFont="1" applyFill="1" applyBorder="1" applyAlignment="1" applyProtection="1">
      <alignment horizontal="left" vertical="center" wrapText="1"/>
      <protection hidden="1"/>
    </xf>
    <xf numFmtId="0" fontId="28" fillId="2" borderId="0" xfId="0" applyFont="1" applyAlignment="1"/>
    <xf numFmtId="0" fontId="0" fillId="58" borderId="0" xfId="0" applyFill="1"/>
    <xf numFmtId="0" fontId="56" fillId="58" borderId="0" xfId="0" applyFont="1" applyFill="1"/>
    <xf numFmtId="0" fontId="56" fillId="0" borderId="0" xfId="0" applyFont="1" applyFill="1"/>
    <xf numFmtId="0" fontId="0" fillId="53" borderId="16" xfId="0" applyFill="1" applyBorder="1" applyAlignment="1"/>
    <xf numFmtId="0" fontId="3" fillId="29" borderId="1" xfId="45" quotePrefix="1" applyNumberFormat="1">
      <alignment horizontal="left" vertical="center" indent="1"/>
    </xf>
    <xf numFmtId="0" fontId="3" fillId="29" borderId="1" xfId="77" quotePrefix="1" applyNumberFormat="1">
      <alignment horizontal="left" vertical="center" indent="1"/>
    </xf>
    <xf numFmtId="3" fontId="3" fillId="0" borderId="1" xfId="75" applyNumberFormat="1">
      <alignment horizontal="right" vertical="center"/>
    </xf>
    <xf numFmtId="165" fontId="3" fillId="0" borderId="1" xfId="75" applyNumberFormat="1">
      <alignment horizontal="right" vertical="center"/>
    </xf>
    <xf numFmtId="166" fontId="3" fillId="0" borderId="1" xfId="75" applyNumberFormat="1">
      <alignment horizontal="right" vertical="center"/>
    </xf>
    <xf numFmtId="0" fontId="0" fillId="49" borderId="36" xfId="0" applyFill="1" applyBorder="1"/>
    <xf numFmtId="0" fontId="0" fillId="49" borderId="37" xfId="0" applyFill="1" applyBorder="1"/>
    <xf numFmtId="49" fontId="0" fillId="53" borderId="16" xfId="0" quotePrefix="1" applyNumberFormat="1" applyFill="1" applyBorder="1" applyAlignment="1">
      <alignment vertical="center"/>
    </xf>
    <xf numFmtId="49" fontId="0" fillId="53" borderId="16" xfId="0" quotePrefix="1" applyNumberFormat="1" applyFill="1" applyBorder="1" applyAlignment="1"/>
    <xf numFmtId="3" fontId="53" fillId="0" borderId="0" xfId="0" applyNumberFormat="1" applyFont="1" applyFill="1" applyBorder="1" applyAlignment="1" applyProtection="1">
      <alignment vertical="center" wrapText="1"/>
      <protection hidden="1"/>
    </xf>
    <xf numFmtId="3" fontId="30" fillId="0" borderId="0" xfId="0" applyNumberFormat="1" applyFont="1" applyFill="1" applyBorder="1" applyAlignment="1" applyProtection="1">
      <alignment wrapText="1"/>
      <protection hidden="1"/>
    </xf>
    <xf numFmtId="3" fontId="30" fillId="0" borderId="0" xfId="0" applyNumberFormat="1" applyFont="1" applyFill="1" applyAlignment="1" applyProtection="1">
      <alignment wrapText="1"/>
      <protection hidden="1"/>
    </xf>
    <xf numFmtId="3" fontId="30" fillId="0" borderId="0" xfId="0" applyNumberFormat="1" applyFont="1" applyFill="1" applyAlignment="1" applyProtection="1">
      <protection locked="0"/>
    </xf>
    <xf numFmtId="164" fontId="53" fillId="0" borderId="0" xfId="0" applyNumberFormat="1" applyFont="1" applyFill="1" applyBorder="1" applyAlignment="1" applyProtection="1">
      <alignment vertical="center" wrapText="1"/>
      <protection hidden="1"/>
    </xf>
    <xf numFmtId="164" fontId="52" fillId="0" borderId="30" xfId="0" applyNumberFormat="1" applyFont="1" applyFill="1" applyBorder="1" applyAlignment="1" applyProtection="1">
      <alignment wrapText="1"/>
      <protection hidden="1"/>
    </xf>
    <xf numFmtId="164" fontId="30" fillId="0" borderId="0" xfId="0" applyNumberFormat="1" applyFont="1" applyFill="1" applyBorder="1" applyAlignment="1" applyProtection="1">
      <alignment wrapText="1"/>
      <protection hidden="1"/>
    </xf>
    <xf numFmtId="164" fontId="30" fillId="0" borderId="0" xfId="0" applyNumberFormat="1" applyFont="1" applyFill="1" applyAlignment="1" applyProtection="1">
      <alignment wrapText="1"/>
      <protection hidden="1"/>
    </xf>
    <xf numFmtId="164" fontId="30" fillId="0" borderId="0" xfId="0" applyNumberFormat="1" applyFont="1" applyFill="1" applyAlignment="1" applyProtection="1">
      <protection locked="0"/>
    </xf>
    <xf numFmtId="3" fontId="52" fillId="0" borderId="30" xfId="0" applyNumberFormat="1" applyFont="1" applyFill="1" applyBorder="1" applyAlignment="1" applyProtection="1">
      <alignment wrapText="1"/>
      <protection hidden="1"/>
    </xf>
    <xf numFmtId="164" fontId="48" fillId="0" borderId="0" xfId="0" applyNumberFormat="1" applyFont="1" applyFill="1" applyBorder="1" applyAlignment="1" applyProtection="1">
      <alignment horizontal="right" wrapText="1"/>
      <protection hidden="1"/>
    </xf>
    <xf numFmtId="164" fontId="30" fillId="0" borderId="0" xfId="0" applyNumberFormat="1" applyFont="1" applyFill="1" applyBorder="1" applyAlignment="1" applyProtection="1">
      <alignment horizontal="right" vertical="center" wrapText="1"/>
      <protection hidden="1"/>
    </xf>
    <xf numFmtId="164" fontId="30" fillId="0" borderId="0" xfId="0" applyNumberFormat="1" applyFont="1" applyFill="1" applyAlignment="1">
      <alignment horizontal="right"/>
    </xf>
    <xf numFmtId="164" fontId="30" fillId="0" borderId="0" xfId="0" applyNumberFormat="1" applyFont="1" applyFill="1"/>
    <xf numFmtId="167" fontId="30" fillId="0" borderId="0" xfId="0" applyNumberFormat="1" applyFont="1" applyFill="1" applyAlignment="1">
      <alignment horizontal="right"/>
    </xf>
    <xf numFmtId="167" fontId="30" fillId="0" borderId="0" xfId="0" applyNumberFormat="1" applyFont="1" applyFill="1"/>
    <xf numFmtId="164" fontId="31" fillId="0" borderId="0" xfId="0" applyNumberFormat="1" applyFont="1" applyFill="1" applyAlignment="1">
      <alignment horizontal="right"/>
    </xf>
    <xf numFmtId="0" fontId="36" fillId="0" borderId="0" xfId="0" applyFont="1" applyFill="1" applyAlignment="1" applyProtection="1">
      <alignment horizontal="right" vertical="center" wrapText="1"/>
      <protection hidden="1"/>
    </xf>
    <xf numFmtId="164" fontId="30" fillId="0" borderId="0" xfId="0" applyNumberFormat="1" applyFont="1" applyFill="1" applyAlignment="1">
      <alignment horizontal="right" indent="1"/>
    </xf>
    <xf numFmtId="164" fontId="31" fillId="0" borderId="0" xfId="0" applyNumberFormat="1" applyFont="1" applyFill="1" applyAlignment="1">
      <alignment horizontal="right" indent="1"/>
    </xf>
    <xf numFmtId="164" fontId="53" fillId="0" borderId="38" xfId="0" applyNumberFormat="1" applyFont="1" applyFill="1" applyBorder="1" applyAlignment="1" applyProtection="1">
      <alignment horizontal="right" vertical="center" wrapText="1"/>
      <protection hidden="1"/>
    </xf>
    <xf numFmtId="164" fontId="47" fillId="0" borderId="38" xfId="0" applyNumberFormat="1" applyFont="1" applyFill="1" applyBorder="1" applyAlignment="1" applyProtection="1">
      <alignment horizontal="right" vertical="center" wrapText="1"/>
      <protection hidden="1"/>
    </xf>
    <xf numFmtId="0" fontId="37" fillId="0" borderId="0" xfId="0" applyFont="1" applyFill="1" applyAlignment="1" applyProtection="1">
      <alignment horizontal="left" vertical="center"/>
      <protection hidden="1"/>
    </xf>
    <xf numFmtId="0" fontId="29" fillId="55" borderId="40" xfId="0" applyFont="1" applyFill="1" applyBorder="1" applyAlignment="1" applyProtection="1">
      <alignment horizontal="center" vertical="center" wrapText="1"/>
      <protection hidden="1"/>
    </xf>
    <xf numFmtId="0" fontId="37" fillId="0" borderId="0" xfId="0" applyFont="1" applyFill="1" applyAlignment="1" applyProtection="1">
      <alignment horizontal="left" vertical="center" wrapText="1"/>
      <protection hidden="1"/>
    </xf>
    <xf numFmtId="0" fontId="30" fillId="0" borderId="0" xfId="0" quotePrefix="1" applyFont="1" applyFill="1" applyAlignment="1" applyProtection="1">
      <alignment horizontal="center" vertical="center" wrapText="1"/>
      <protection hidden="1"/>
    </xf>
    <xf numFmtId="0" fontId="44" fillId="0" borderId="0" xfId="0" quotePrefix="1" applyFont="1" applyFill="1" applyAlignment="1" applyProtection="1">
      <alignment horizontal="left" vertical="center" wrapText="1"/>
      <protection hidden="1"/>
    </xf>
    <xf numFmtId="0" fontId="30" fillId="0" borderId="0" xfId="0" applyFont="1" applyFill="1" applyAlignment="1" applyProtection="1">
      <alignment horizontal="center" vertical="center" wrapText="1"/>
      <protection hidden="1"/>
    </xf>
    <xf numFmtId="0" fontId="45" fillId="56" borderId="40" xfId="0" applyFont="1" applyFill="1" applyBorder="1" applyAlignment="1" applyProtection="1">
      <alignment horizontal="center" vertical="center" wrapText="1"/>
      <protection hidden="1"/>
    </xf>
    <xf numFmtId="0" fontId="0" fillId="49" borderId="45" xfId="0" applyFill="1" applyBorder="1"/>
    <xf numFmtId="0" fontId="29" fillId="55" borderId="40" xfId="0" applyFont="1" applyFill="1" applyBorder="1" applyAlignment="1" applyProtection="1">
      <alignment horizontal="center" vertical="center" wrapText="1"/>
      <protection hidden="1"/>
    </xf>
    <xf numFmtId="0" fontId="45" fillId="57" borderId="40" xfId="0" applyFont="1" applyFill="1" applyBorder="1" applyAlignment="1" applyProtection="1">
      <alignment horizontal="center" vertical="center" wrapText="1"/>
      <protection hidden="1"/>
    </xf>
    <xf numFmtId="0" fontId="58" fillId="55" borderId="40" xfId="0" applyFont="1" applyFill="1" applyBorder="1" applyAlignment="1" applyProtection="1">
      <alignment horizontal="center" vertical="center" wrapText="1"/>
      <protection hidden="1"/>
    </xf>
    <xf numFmtId="0" fontId="58" fillId="57" borderId="40" xfId="0" applyFont="1" applyFill="1" applyBorder="1" applyAlignment="1" applyProtection="1">
      <alignment horizontal="center" vertical="center" wrapText="1"/>
      <protection hidden="1"/>
    </xf>
    <xf numFmtId="0" fontId="37" fillId="0" borderId="0" xfId="0" quotePrefix="1" applyFont="1" applyFill="1" applyAlignment="1" applyProtection="1">
      <alignment horizontal="left" vertical="center" wrapText="1"/>
      <protection hidden="1"/>
    </xf>
    <xf numFmtId="0" fontId="37" fillId="0" borderId="0" xfId="0" applyFont="1" applyFill="1" applyAlignment="1" applyProtection="1">
      <alignment horizontal="left" vertical="center" wrapText="1"/>
      <protection hidden="1"/>
    </xf>
    <xf numFmtId="0" fontId="30" fillId="0" borderId="0" xfId="0" quotePrefix="1" applyFont="1" applyFill="1" applyAlignment="1" applyProtection="1">
      <alignment horizontal="center" vertical="center" wrapText="1"/>
      <protection hidden="1"/>
    </xf>
    <xf numFmtId="0" fontId="30" fillId="0" borderId="31" xfId="0" applyFont="1" applyFill="1" applyBorder="1" applyAlignment="1" applyProtection="1">
      <alignment horizontal="left" vertical="center" wrapText="1"/>
      <protection hidden="1"/>
    </xf>
    <xf numFmtId="0" fontId="30" fillId="0" borderId="0" xfId="0" applyFont="1" applyFill="1" applyBorder="1" applyAlignment="1" applyProtection="1">
      <alignment horizontal="left" vertical="center" wrapText="1"/>
      <protection hidden="1"/>
    </xf>
    <xf numFmtId="0" fontId="29" fillId="57" borderId="32" xfId="0" applyFont="1" applyFill="1" applyBorder="1" applyAlignment="1" applyProtection="1">
      <alignment horizontal="center" vertical="center" wrapText="1"/>
      <protection hidden="1"/>
    </xf>
    <xf numFmtId="0" fontId="29" fillId="57" borderId="33" xfId="0" applyFont="1" applyFill="1" applyBorder="1" applyAlignment="1" applyProtection="1">
      <alignment horizontal="center" vertical="center" wrapText="1"/>
      <protection hidden="1"/>
    </xf>
    <xf numFmtId="0" fontId="45" fillId="57" borderId="44" xfId="0" applyFont="1" applyFill="1" applyBorder="1" applyAlignment="1" applyProtection="1">
      <alignment horizontal="center" vertical="center" wrapText="1"/>
      <protection hidden="1"/>
    </xf>
    <xf numFmtId="0" fontId="45" fillId="57" borderId="40" xfId="0" applyFont="1" applyFill="1" applyBorder="1" applyAlignment="1" applyProtection="1">
      <alignment horizontal="center" vertical="center" wrapText="1"/>
      <protection hidden="1"/>
    </xf>
    <xf numFmtId="0" fontId="29" fillId="57" borderId="40" xfId="0" applyFont="1" applyFill="1" applyBorder="1" applyAlignment="1" applyProtection="1">
      <alignment horizontal="center" vertical="center" wrapText="1"/>
      <protection hidden="1"/>
    </xf>
    <xf numFmtId="0" fontId="53" fillId="0" borderId="0" xfId="0" applyFont="1" applyFill="1" applyBorder="1" applyAlignment="1" applyProtection="1">
      <alignment horizontal="center" vertical="center" wrapText="1"/>
      <protection hidden="1"/>
    </xf>
    <xf numFmtId="0" fontId="53" fillId="0" borderId="34" xfId="0" applyFont="1" applyFill="1" applyBorder="1" applyAlignment="1" applyProtection="1">
      <alignment horizontal="center" vertical="center" wrapText="1"/>
      <protection hidden="1"/>
    </xf>
    <xf numFmtId="0" fontId="29" fillId="55" borderId="35" xfId="0" applyFont="1" applyFill="1" applyBorder="1" applyAlignment="1" applyProtection="1">
      <alignment horizontal="center" vertical="center" wrapText="1"/>
      <protection hidden="1"/>
    </xf>
    <xf numFmtId="0" fontId="29" fillId="55" borderId="39" xfId="0" applyFont="1" applyFill="1" applyBorder="1" applyAlignment="1" applyProtection="1">
      <alignment horizontal="center" vertical="center" wrapText="1"/>
      <protection hidden="1"/>
    </xf>
    <xf numFmtId="0" fontId="29" fillId="55" borderId="40" xfId="0" applyFont="1" applyFill="1" applyBorder="1" applyAlignment="1" applyProtection="1">
      <alignment horizontal="center" vertical="center" wrapText="1"/>
      <protection hidden="1"/>
    </xf>
    <xf numFmtId="0" fontId="29" fillId="55" borderId="41" xfId="0" applyFont="1" applyFill="1" applyBorder="1" applyAlignment="1" applyProtection="1">
      <alignment horizontal="center" vertical="center" wrapText="1"/>
      <protection hidden="1"/>
    </xf>
    <xf numFmtId="0" fontId="29" fillId="55" borderId="42" xfId="0" applyFont="1" applyFill="1" applyBorder="1" applyAlignment="1" applyProtection="1">
      <alignment horizontal="center" vertical="center" wrapText="1"/>
      <protection hidden="1"/>
    </xf>
    <xf numFmtId="0" fontId="29" fillId="55" borderId="43" xfId="0" applyFont="1" applyFill="1" applyBorder="1" applyAlignment="1" applyProtection="1">
      <alignment horizontal="center" vertical="center" wrapText="1"/>
      <protection hidden="1"/>
    </xf>
    <xf numFmtId="0" fontId="34" fillId="0" borderId="0" xfId="0" applyFont="1" applyFill="1" applyBorder="1" applyAlignment="1" applyProtection="1">
      <alignment horizontal="center" wrapText="1"/>
      <protection hidden="1"/>
    </xf>
    <xf numFmtId="0" fontId="44" fillId="0" borderId="0" xfId="0" quotePrefix="1" applyFont="1" applyFill="1" applyAlignment="1" applyProtection="1">
      <alignment horizontal="left" vertical="center" wrapText="1"/>
      <protection hidden="1"/>
    </xf>
    <xf numFmtId="0" fontId="44" fillId="0" borderId="0" xfId="0" applyFont="1" applyFill="1" applyAlignment="1" applyProtection="1">
      <alignment horizontal="left" vertical="center" wrapText="1"/>
      <protection hidden="1"/>
    </xf>
    <xf numFmtId="3" fontId="34" fillId="0" borderId="0" xfId="0" applyNumberFormat="1" applyFont="1" applyFill="1" applyBorder="1" applyAlignment="1" applyProtection="1">
      <alignment horizontal="center" wrapText="1"/>
      <protection hidden="1"/>
    </xf>
    <xf numFmtId="0" fontId="34" fillId="0" borderId="0" xfId="0" applyFont="1" applyFill="1" applyAlignment="1" applyProtection="1">
      <alignment horizontal="center" wrapText="1"/>
      <protection hidden="1"/>
    </xf>
    <xf numFmtId="0" fontId="53" fillId="0" borderId="0" xfId="0" applyFont="1" applyFill="1" applyAlignment="1" applyProtection="1">
      <alignment horizontal="center" wrapText="1"/>
      <protection hidden="1"/>
    </xf>
    <xf numFmtId="0" fontId="29" fillId="55" borderId="26" xfId="0" applyFont="1" applyFill="1" applyBorder="1" applyAlignment="1" applyProtection="1">
      <alignment horizontal="center" vertical="center" wrapText="1"/>
      <protection hidden="1"/>
    </xf>
    <xf numFmtId="0" fontId="30" fillId="0" borderId="0" xfId="0" applyFont="1" applyFill="1" applyAlignment="1" applyProtection="1">
      <alignment horizontal="center" vertical="center" wrapText="1"/>
      <protection hidden="1"/>
    </xf>
    <xf numFmtId="0" fontId="45" fillId="56" borderId="40" xfId="0" applyFont="1" applyFill="1" applyBorder="1" applyAlignment="1" applyProtection="1">
      <alignment horizontal="center" vertical="center" wrapText="1"/>
      <protection hidden="1"/>
    </xf>
    <xf numFmtId="0" fontId="45" fillId="55" borderId="40" xfId="0" applyFont="1" applyFill="1" applyBorder="1" applyAlignment="1" applyProtection="1">
      <alignment horizontal="center" vertical="center" wrapText="1"/>
      <protection hidden="1"/>
    </xf>
    <xf numFmtId="0" fontId="29" fillId="56" borderId="40" xfId="0" applyFont="1" applyFill="1" applyBorder="1" applyAlignment="1" applyProtection="1">
      <alignment horizontal="center" vertical="center" wrapText="1"/>
      <protection hidden="1"/>
    </xf>
  </cellXfs>
  <cellStyles count="85">
    <cellStyle name="Accent1 - 20%" xfId="2"/>
    <cellStyle name="Accent1 - 40%" xfId="3"/>
    <cellStyle name="Accent1 - 60%" xfId="4"/>
    <cellStyle name="Accent2 - 20%" xfId="6"/>
    <cellStyle name="Accent2 - 40%" xfId="7"/>
    <cellStyle name="Accent2 - 60%" xfId="8"/>
    <cellStyle name="Accent3 - 20%" xfId="10"/>
    <cellStyle name="Accent3 - 40%" xfId="11"/>
    <cellStyle name="Accent3 - 60%" xfId="12"/>
    <cellStyle name="Accent4 - 20%" xfId="14"/>
    <cellStyle name="Accent4 - 40%" xfId="15"/>
    <cellStyle name="Accent4 - 60%" xfId="16"/>
    <cellStyle name="Accent5 - 20%" xfId="18"/>
    <cellStyle name="Accent5 - 40%" xfId="19"/>
    <cellStyle name="Accent5 - 60%" xfId="20"/>
    <cellStyle name="Accent6 - 20%" xfId="22"/>
    <cellStyle name="Accent6 - 40%" xfId="23"/>
    <cellStyle name="Accent6 - 60%" xfId="24"/>
    <cellStyle name="Akcent 1" xfId="1" builtinId="29" customBuiltin="1"/>
    <cellStyle name="Akcent 2" xfId="5" builtinId="33" customBuiltin="1"/>
    <cellStyle name="Akcent 3" xfId="9" builtinId="37" customBuiltin="1"/>
    <cellStyle name="Akcent 4" xfId="13" builtinId="41" customBuiltin="1"/>
    <cellStyle name="Akcent 5" xfId="17" builtinId="45" customBuiltin="1"/>
    <cellStyle name="Akcent 6" xfId="21" builtinId="49" customBuiltin="1"/>
    <cellStyle name="Dane wejściowe" xfId="36" builtinId="20" customBuiltin="1"/>
    <cellStyle name="Dane wyjściowe" xfId="40" builtinId="21" customBuiltin="1"/>
    <cellStyle name="Dobre" xfId="31" builtinId="26" customBuiltin="1"/>
    <cellStyle name="Emphasis 1" xfId="28"/>
    <cellStyle name="Emphasis 2" xfId="29"/>
    <cellStyle name="Emphasis 3" xfId="30"/>
    <cellStyle name="Komórka połączona" xfId="37" builtinId="24" customBuiltin="1"/>
    <cellStyle name="Komórka zaznaczona" xfId="27" builtinId="23" customBuiltin="1"/>
    <cellStyle name="Nagłówek 1" xfId="32" builtinId="16" customBuiltin="1"/>
    <cellStyle name="Nagłówek 2" xfId="33" builtinId="17" customBuiltin="1"/>
    <cellStyle name="Nagłówek 3" xfId="34" builtinId="18" customBuiltin="1"/>
    <cellStyle name="Nagłówek 4" xfId="35" builtinId="19" customBuiltin="1"/>
    <cellStyle name="Neutralne" xfId="38" builtinId="28" customBuiltin="1"/>
    <cellStyle name="Normalny" xfId="0" builtinId="0"/>
    <cellStyle name="Obliczenia" xfId="26" builtinId="22" customBuiltin="1"/>
    <cellStyle name="SAPBEXaggData" xfId="41"/>
    <cellStyle name="SAPBEXaggDataEmph" xfId="42"/>
    <cellStyle name="SAPBEXaggItem" xfId="43"/>
    <cellStyle name="SAPBEXaggItemX" xfId="44"/>
    <cellStyle name="SAPBEXchaText" xfId="45"/>
    <cellStyle name="SAPBEXexcBad7" xfId="46"/>
    <cellStyle name="SAPBEXexcBad8" xfId="47"/>
    <cellStyle name="SAPBEXexcBad9" xfId="48"/>
    <cellStyle name="SAPBEXexcCritical4" xfId="49"/>
    <cellStyle name="SAPBEXexcCritical5" xfId="50"/>
    <cellStyle name="SAPBEXexcCritical6" xfId="51"/>
    <cellStyle name="SAPBEXexcGood1" xfId="52"/>
    <cellStyle name="SAPBEXexcGood2" xfId="53"/>
    <cellStyle name="SAPBEXexcGood3" xfId="54"/>
    <cellStyle name="SAPBEXfilterDrill" xfId="55"/>
    <cellStyle name="SAPBEXfilterItem" xfId="56"/>
    <cellStyle name="SAPBEXfilterText" xfId="57"/>
    <cellStyle name="SAPBEXformats" xfId="58"/>
    <cellStyle name="SAPBEXheaderItem" xfId="59"/>
    <cellStyle name="SAPBEXheaderText" xfId="60"/>
    <cellStyle name="SAPBEXHLevel0" xfId="61"/>
    <cellStyle name="SAPBEXHLevel0X" xfId="62"/>
    <cellStyle name="SAPBEXHLevel1" xfId="63"/>
    <cellStyle name="SAPBEXHLevel1X" xfId="64"/>
    <cellStyle name="SAPBEXHLevel2" xfId="65"/>
    <cellStyle name="SAPBEXHLevel2X" xfId="66"/>
    <cellStyle name="SAPBEXHLevel3" xfId="67"/>
    <cellStyle name="SAPBEXHLevel3X" xfId="68"/>
    <cellStyle name="SAPBEXinputData" xfId="69"/>
    <cellStyle name="SAPBEXItemHeader" xfId="70"/>
    <cellStyle name="SAPBEXresData" xfId="71"/>
    <cellStyle name="SAPBEXresDataEmph" xfId="72"/>
    <cellStyle name="SAPBEXresItem" xfId="73"/>
    <cellStyle name="SAPBEXresItemX" xfId="74"/>
    <cellStyle name="SAPBEXstdData" xfId="75"/>
    <cellStyle name="SAPBEXstdDataEmph" xfId="76"/>
    <cellStyle name="SAPBEXstdItem" xfId="77"/>
    <cellStyle name="SAPBEXstdItemX" xfId="78"/>
    <cellStyle name="SAPBEXtitle" xfId="79"/>
    <cellStyle name="SAPBEXunassignedItem" xfId="80"/>
    <cellStyle name="SAPBEXundefined" xfId="81"/>
    <cellStyle name="Sheet Title" xfId="82"/>
    <cellStyle name="Suma" xfId="83" builtinId="25" customBuiltin="1"/>
    <cellStyle name="Tekst ostrzeżenia" xfId="84" builtinId="11" customBuiltin="1"/>
    <cellStyle name="Uwaga" xfId="39" builtinId="10" customBuiltin="1"/>
    <cellStyle name="Złe" xfId="25" builtinId="27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6758"/>
      <rgbColor rgb="00C6F9C1"/>
      <rgbColor rgb="00FF8073"/>
      <rgbColor rgb="00FF3838"/>
      <rgbColor rgb="00FF1818"/>
      <rgbColor rgb="00CDDEE9"/>
      <rgbColor rgb="00FF9D25"/>
      <rgbColor rgb="00F58700"/>
      <rgbColor rgb="00848484"/>
      <rgbColor rgb="003C9654"/>
      <rgbColor rgb="00000000"/>
      <rgbColor rgb="00008080"/>
      <rgbColor rgb="00B7CFE8"/>
      <rgbColor rgb="00C3D6EB"/>
      <rgbColor rgb="009190D6"/>
      <rgbColor rgb="00993366"/>
      <rgbColor rgb="00FFFFCC"/>
      <rgbColor rgb="00CCFFFF"/>
      <rgbColor rgb="00660066"/>
      <rgbColor rgb="00FF8073"/>
      <rgbColor rgb="000066CC"/>
      <rgbColor rgb="00E0E5E8"/>
      <rgbColor rgb="00000080"/>
      <rgbColor rgb="00FF00FF"/>
      <rgbColor rgb="00FFFF00"/>
      <rgbColor rgb="00F2F2F2"/>
      <rgbColor rgb="00800080"/>
      <rgbColor rgb="00800000"/>
      <rgbColor rgb="00008080"/>
      <rgbColor rgb="000000FF"/>
      <rgbColor rgb="00C6C4C4"/>
      <rgbColor rgb="00D5E3F2"/>
      <rgbColor rgb="00CCFFCC"/>
      <rgbColor rgb="00FFFDC1"/>
      <rgbColor rgb="00D5E3F2"/>
      <rgbColor rgb="00FF988C"/>
      <rgbColor rgb="00C6C9CC"/>
      <rgbColor rgb="00FFCC99"/>
      <rgbColor rgb="004D6776"/>
      <rgbColor rgb="00EFF6FB"/>
      <rgbColor rgb="00ABEDA5"/>
      <rgbColor rgb="00FECC8E"/>
      <rgbColor rgb="00FDBB71"/>
      <rgbColor rgb="00FBA643"/>
      <rgbColor rgb="00B6D9E6"/>
      <rgbColor rgb="00BFC9D5"/>
      <rgbColor rgb="00003366"/>
      <rgbColor rgb="0094D88F"/>
      <rgbColor rgb="008DB0DB"/>
      <rgbColor rgb="00333300"/>
      <rgbColor rgb="00EAF1F6"/>
      <rgbColor rgb="00DBE5EC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3"/>
    </mc:Choice>
    <mc:Fallback>
      <c:style val="13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6.7088649060923322E-2"/>
          <c:y val="7.0938215102974822E-2"/>
          <c:w val="0.82784861294045953"/>
          <c:h val="0.8489702517162471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'Wybór sądu'!$G$21</c:f>
              <c:strCache>
                <c:ptCount val="1"/>
                <c:pt idx="0">
                  <c:v>s05a Wiersz 1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sądu'!$H$21:$J$21</c:f>
              <c:numCache>
                <c:formatCode>#,##0</c:formatCode>
                <c:ptCount val="3"/>
                <c:pt idx="0">
                  <c:v>950</c:v>
                </c:pt>
                <c:pt idx="1">
                  <c:v>780</c:v>
                </c:pt>
                <c:pt idx="2">
                  <c:v>590</c:v>
                </c:pt>
              </c:numCache>
            </c:numRef>
          </c:val>
        </c:ser>
        <c:ser>
          <c:idx val="1"/>
          <c:order val="1"/>
          <c:tx>
            <c:strRef>
              <c:f>'Wybór sądu'!$G$22</c:f>
              <c:strCache>
                <c:ptCount val="1"/>
                <c:pt idx="0">
                  <c:v>s05a Wiersz 2 - formuła 3 + 4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sądu'!$H$22:$J$22</c:f>
              <c:numCache>
                <c:formatCode>#,##0</c:formatCode>
                <c:ptCount val="3"/>
                <c:pt idx="0">
                  <c:v>114</c:v>
                </c:pt>
                <c:pt idx="1">
                  <c:v>82</c:v>
                </c:pt>
                <c:pt idx="2">
                  <c:v>57</c:v>
                </c:pt>
              </c:numCache>
            </c:numRef>
          </c:val>
        </c:ser>
        <c:ser>
          <c:idx val="2"/>
          <c:order val="2"/>
          <c:tx>
            <c:strRef>
              <c:f>'Wybór sądu'!$G$23</c:f>
              <c:strCache>
                <c:ptCount val="1"/>
                <c:pt idx="0">
                  <c:v>s05a Wiersz 3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sądu'!$H$23:$J$23</c:f>
              <c:numCache>
                <c:formatCode>#,##0</c:formatCode>
                <c:ptCount val="3"/>
                <c:pt idx="0">
                  <c:v>24</c:v>
                </c:pt>
                <c:pt idx="1">
                  <c:v>17</c:v>
                </c:pt>
                <c:pt idx="2">
                  <c:v>13</c:v>
                </c:pt>
              </c:numCache>
            </c:numRef>
          </c:val>
        </c:ser>
        <c:ser>
          <c:idx val="3"/>
          <c:order val="3"/>
          <c:tx>
            <c:strRef>
              <c:f>'Wybór sądu'!$G$24</c:f>
              <c:strCache>
                <c:ptCount val="1"/>
                <c:pt idx="0">
                  <c:v>s05a Wiersz 4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sądu'!$H$24:$J$24</c:f>
              <c:numCache>
                <c:formatCode>#,##0</c:formatCode>
                <c:ptCount val="3"/>
                <c:pt idx="0">
                  <c:v>90</c:v>
                </c:pt>
                <c:pt idx="1">
                  <c:v>65</c:v>
                </c:pt>
                <c:pt idx="2">
                  <c:v>44</c:v>
                </c:pt>
              </c:numCache>
            </c:numRef>
          </c:val>
        </c:ser>
        <c:ser>
          <c:idx val="4"/>
          <c:order val="4"/>
          <c:tx>
            <c:strRef>
              <c:f>'Wybór sądu'!$G$25</c:f>
              <c:strCache>
                <c:ptCount val="1"/>
                <c:pt idx="0">
                  <c:v>s05a Wiersz 5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sądu'!$H$25:$J$25</c:f>
              <c:numCache>
                <c:formatCode>#,##0</c:formatCode>
                <c:ptCount val="3"/>
                <c:pt idx="0">
                  <c:v>1695</c:v>
                </c:pt>
                <c:pt idx="1">
                  <c:v>1603</c:v>
                </c:pt>
                <c:pt idx="2">
                  <c:v>310</c:v>
                </c:pt>
              </c:numCache>
            </c:numRef>
          </c:val>
        </c:ser>
        <c:ser>
          <c:idx val="5"/>
          <c:order val="5"/>
          <c:tx>
            <c:strRef>
              <c:f>'Wybór sądu'!$G$26</c:f>
              <c:strCache>
                <c:ptCount val="1"/>
                <c:pt idx="0">
                  <c:v>s05a Wiersz 6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sądu'!$H$26:$J$26</c:f>
              <c:numCache>
                <c:formatCode>#,##0</c:formatCode>
                <c:ptCount val="3"/>
                <c:pt idx="0">
                  <c:v>478</c:v>
                </c:pt>
                <c:pt idx="1">
                  <c:v>437</c:v>
                </c:pt>
                <c:pt idx="2">
                  <c:v>264</c:v>
                </c:pt>
              </c:numCache>
            </c:numRef>
          </c:val>
        </c:ser>
        <c:ser>
          <c:idx val="6"/>
          <c:order val="6"/>
          <c:tx>
            <c:strRef>
              <c:f>'Wybór sądu'!$G$27</c:f>
              <c:strCache>
                <c:ptCount val="1"/>
                <c:pt idx="0">
                  <c:v>s05a Wiersz 7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sądu'!$H$27:$J$27</c:f>
              <c:numCache>
                <c:formatCode>#,##0;\-\ #,##0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7"/>
          <c:order val="7"/>
          <c:tx>
            <c:strRef>
              <c:f>'Wybór sądu'!$G$28</c:f>
              <c:strCache>
                <c:ptCount val="1"/>
                <c:pt idx="0">
                  <c:v>s05a Wiersz 8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sądu'!$H$28:$J$28</c:f>
              <c:numCache>
                <c:formatCode>#,##0</c:formatCode>
                <c:ptCount val="3"/>
                <c:pt idx="0" formatCode="#,##0;\-\ #,##0">
                  <c:v>0</c:v>
                </c:pt>
                <c:pt idx="1">
                  <c:v>1</c:v>
                </c:pt>
                <c:pt idx="2" formatCode="#,##0;\-\ #,##0">
                  <c:v>0</c:v>
                </c:pt>
              </c:numCache>
            </c:numRef>
          </c:val>
        </c:ser>
        <c:ser>
          <c:idx val="8"/>
          <c:order val="8"/>
          <c:tx>
            <c:strRef>
              <c:f>'Wybór sądu'!$G$29</c:f>
              <c:strCache>
                <c:ptCount val="1"/>
                <c:pt idx="0">
                  <c:v>s05a Wiersz 9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sądu'!$H$29:$J$29</c:f>
              <c:numCache>
                <c:formatCode>#,##0</c:formatCode>
                <c:ptCount val="3"/>
                <c:pt idx="0">
                  <c:v>138</c:v>
                </c:pt>
                <c:pt idx="1">
                  <c:v>126</c:v>
                </c:pt>
                <c:pt idx="2">
                  <c:v>19</c:v>
                </c:pt>
              </c:numCache>
            </c:numRef>
          </c:val>
        </c:ser>
        <c:ser>
          <c:idx val="9"/>
          <c:order val="9"/>
          <c:tx>
            <c:strRef>
              <c:f>'Wybór sądu'!$G$30</c:f>
              <c:strCache>
                <c:ptCount val="1"/>
                <c:pt idx="0">
                  <c:v>s05a Wiersz 10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sądu'!$H$30:$J$30</c:f>
              <c:numCache>
                <c:formatCode>#,##0</c:formatCode>
                <c:ptCount val="3"/>
                <c:pt idx="0">
                  <c:v>5085</c:v>
                </c:pt>
                <c:pt idx="1">
                  <c:v>4789</c:v>
                </c:pt>
                <c:pt idx="2">
                  <c:v>1826</c:v>
                </c:pt>
              </c:numCache>
            </c:numRef>
          </c:val>
        </c:ser>
        <c:ser>
          <c:idx val="10"/>
          <c:order val="10"/>
          <c:tx>
            <c:strRef>
              <c:f>'Wybór sądu'!$G$31</c:f>
              <c:strCache>
                <c:ptCount val="1"/>
                <c:pt idx="0">
                  <c:v>s05a Wiersz 11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sądu'!$H$31:$J$31</c:f>
              <c:numCache>
                <c:formatCode>#,##0</c:formatCode>
                <c:ptCount val="3"/>
                <c:pt idx="0">
                  <c:v>165</c:v>
                </c:pt>
                <c:pt idx="1">
                  <c:v>124</c:v>
                </c:pt>
                <c:pt idx="2">
                  <c:v>153</c:v>
                </c:pt>
              </c:numCache>
            </c:numRef>
          </c:val>
        </c:ser>
        <c:ser>
          <c:idx val="11"/>
          <c:order val="11"/>
          <c:tx>
            <c:strRef>
              <c:f>'Wybór sądu'!$G$32</c:f>
              <c:strCache>
                <c:ptCount val="1"/>
                <c:pt idx="0">
                  <c:v>s05a Wiersz 12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sądu'!$H$32:$J$32</c:f>
              <c:numCache>
                <c:formatCode>#,##0</c:formatCode>
                <c:ptCount val="3"/>
                <c:pt idx="0">
                  <c:v>140</c:v>
                </c:pt>
                <c:pt idx="1">
                  <c:v>124</c:v>
                </c:pt>
                <c:pt idx="2">
                  <c:v>52</c:v>
                </c:pt>
              </c:numCache>
            </c:numRef>
          </c:val>
        </c:ser>
        <c:ser>
          <c:idx val="12"/>
          <c:order val="12"/>
          <c:tx>
            <c:strRef>
              <c:f>'Wybór sądu'!$G$33</c:f>
              <c:strCache>
                <c:ptCount val="1"/>
                <c:pt idx="0">
                  <c:v>s01a Wiersz 1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sądu'!$H$33:$J$33</c:f>
              <c:numCache>
                <c:formatCode>#,##0</c:formatCode>
                <c:ptCount val="3"/>
                <c:pt idx="0">
                  <c:v>3923</c:v>
                </c:pt>
                <c:pt idx="1">
                  <c:v>3457</c:v>
                </c:pt>
                <c:pt idx="2">
                  <c:v>5539</c:v>
                </c:pt>
              </c:numCache>
            </c:numRef>
          </c:val>
        </c:ser>
        <c:ser>
          <c:idx val="13"/>
          <c:order val="13"/>
          <c:tx>
            <c:strRef>
              <c:f>'Wybór sądu'!$G$34</c:f>
              <c:strCache>
                <c:ptCount val="1"/>
                <c:pt idx="0">
                  <c:v>s01a Wiersz 2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sądu'!$H$34:$J$34</c:f>
              <c:numCache>
                <c:formatCode>#,##0</c:formatCode>
                <c:ptCount val="3"/>
                <c:pt idx="0">
                  <c:v>4549</c:v>
                </c:pt>
                <c:pt idx="1">
                  <c:v>4394</c:v>
                </c:pt>
                <c:pt idx="2">
                  <c:v>1731</c:v>
                </c:pt>
              </c:numCache>
            </c:numRef>
          </c:val>
        </c:ser>
        <c:ser>
          <c:idx val="14"/>
          <c:order val="14"/>
          <c:tx>
            <c:strRef>
              <c:f>'Wybór sądu'!$G$35</c:f>
              <c:strCache>
                <c:ptCount val="1"/>
                <c:pt idx="0">
                  <c:v>s01a Wiersz 3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sądu'!$H$35:$J$35</c:f>
              <c:numCache>
                <c:formatCode>#,##0</c:formatCode>
                <c:ptCount val="3"/>
                <c:pt idx="0">
                  <c:v>178</c:v>
                </c:pt>
                <c:pt idx="1">
                  <c:v>196</c:v>
                </c:pt>
                <c:pt idx="2">
                  <c:v>52</c:v>
                </c:pt>
              </c:numCache>
            </c:numRef>
          </c:val>
        </c:ser>
        <c:ser>
          <c:idx val="15"/>
          <c:order val="15"/>
          <c:tx>
            <c:strRef>
              <c:f>'Wybór sądu'!$G$36</c:f>
              <c:strCache>
                <c:ptCount val="1"/>
                <c:pt idx="0">
                  <c:v>s01a Wiersz 4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sądu'!$H$36:$J$36</c:f>
              <c:numCache>
                <c:formatCode>#,##0</c:formatCode>
                <c:ptCount val="3"/>
                <c:pt idx="0">
                  <c:v>457</c:v>
                </c:pt>
                <c:pt idx="1">
                  <c:v>371</c:v>
                </c:pt>
                <c:pt idx="2">
                  <c:v>325</c:v>
                </c:pt>
              </c:numCache>
            </c:numRef>
          </c:val>
        </c:ser>
        <c:ser>
          <c:idx val="16"/>
          <c:order val="16"/>
          <c:tx>
            <c:strRef>
              <c:f>'Wybór sądu'!$G$37</c:f>
              <c:strCache>
                <c:ptCount val="1"/>
                <c:pt idx="0">
                  <c:v>s01a Wiersz 5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sądu'!$H$37:$J$37</c:f>
              <c:numCache>
                <c:formatCode>#,##0</c:formatCode>
                <c:ptCount val="3"/>
                <c:pt idx="0">
                  <c:v>4</c:v>
                </c:pt>
                <c:pt idx="1">
                  <c:v>5</c:v>
                </c:pt>
                <c:pt idx="2">
                  <c:v>5</c:v>
                </c:pt>
              </c:numCache>
            </c:numRef>
          </c:val>
        </c:ser>
        <c:ser>
          <c:idx val="17"/>
          <c:order val="17"/>
          <c:tx>
            <c:strRef>
              <c:f>'Wybór sądu'!$G$38</c:f>
              <c:strCache>
                <c:ptCount val="1"/>
                <c:pt idx="0">
                  <c:v>s01a Wiersz 6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sądu'!$H$38:$J$38</c:f>
              <c:numCache>
                <c:formatCode>#,##0</c:formatCode>
                <c:ptCount val="3"/>
                <c:pt idx="0">
                  <c:v>800</c:v>
                </c:pt>
                <c:pt idx="1">
                  <c:v>726</c:v>
                </c:pt>
                <c:pt idx="2">
                  <c:v>293</c:v>
                </c:pt>
              </c:numCache>
            </c:numRef>
          </c:val>
        </c:ser>
        <c:ser>
          <c:idx val="18"/>
          <c:order val="18"/>
          <c:tx>
            <c:strRef>
              <c:f>'Wybór sądu'!$G$39</c:f>
              <c:strCache>
                <c:ptCount val="1"/>
                <c:pt idx="0">
                  <c:v>s11a Wiersz 1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sądu'!$H$39:$J$39</c:f>
              <c:numCache>
                <c:formatCode>#,##0</c:formatCode>
                <c:ptCount val="3"/>
                <c:pt idx="0">
                  <c:v>103</c:v>
                </c:pt>
                <c:pt idx="1">
                  <c:v>84</c:v>
                </c:pt>
                <c:pt idx="2">
                  <c:v>160</c:v>
                </c:pt>
              </c:numCache>
            </c:numRef>
          </c:val>
        </c:ser>
        <c:ser>
          <c:idx val="19"/>
          <c:order val="19"/>
          <c:tx>
            <c:strRef>
              <c:f>'Wybór sądu'!$G$40</c:f>
              <c:strCache>
                <c:ptCount val="1"/>
                <c:pt idx="0">
                  <c:v>s11a Wiersz 2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sądu'!$H$40:$J$40</c:f>
              <c:numCache>
                <c:formatCode>#,##0</c:formatCode>
                <c:ptCount val="3"/>
                <c:pt idx="0">
                  <c:v>91</c:v>
                </c:pt>
                <c:pt idx="1">
                  <c:v>95</c:v>
                </c:pt>
                <c:pt idx="2">
                  <c:v>41</c:v>
                </c:pt>
              </c:numCache>
            </c:numRef>
          </c:val>
        </c:ser>
        <c:ser>
          <c:idx val="20"/>
          <c:order val="20"/>
          <c:tx>
            <c:strRef>
              <c:f>'Wybór sądu'!$G$41</c:f>
              <c:strCache>
                <c:ptCount val="1"/>
                <c:pt idx="0">
                  <c:v>s11a Wiersz 3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sądu'!$H$41:$J$41</c:f>
              <c:numCache>
                <c:formatCode>#,##0</c:formatCode>
                <c:ptCount val="3"/>
                <c:pt idx="0">
                  <c:v>27</c:v>
                </c:pt>
                <c:pt idx="1">
                  <c:v>23</c:v>
                </c:pt>
                <c:pt idx="2">
                  <c:v>22</c:v>
                </c:pt>
              </c:numCache>
            </c:numRef>
          </c:val>
        </c:ser>
        <c:ser>
          <c:idx val="21"/>
          <c:order val="21"/>
          <c:tx>
            <c:strRef>
              <c:f>'Wybór sądu'!$G$42</c:f>
              <c:strCache>
                <c:ptCount val="1"/>
                <c:pt idx="0">
                  <c:v>s11a Wiersz 4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sądu'!$H$42:$J$42</c:f>
              <c:numCache>
                <c:formatCode>#,##0</c:formatCode>
                <c:ptCount val="3"/>
                <c:pt idx="0">
                  <c:v>25</c:v>
                </c:pt>
                <c:pt idx="1">
                  <c:v>27</c:v>
                </c:pt>
                <c:pt idx="2">
                  <c:v>20</c:v>
                </c:pt>
              </c:numCache>
            </c:numRef>
          </c:val>
        </c:ser>
        <c:ser>
          <c:idx val="22"/>
          <c:order val="22"/>
          <c:tx>
            <c:strRef>
              <c:f>'Wybór sądu'!$G$43</c:f>
              <c:strCache>
                <c:ptCount val="1"/>
                <c:pt idx="0">
                  <c:v>s11a Wiersz 5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sądu'!$H$43:$J$43</c:f>
              <c:numCache>
                <c:formatCode>#,##0;\-\ #,##0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23"/>
          <c:order val="23"/>
          <c:tx>
            <c:strRef>
              <c:f>'Wybór sądu'!$G$44</c:f>
              <c:strCache>
                <c:ptCount val="1"/>
                <c:pt idx="0">
                  <c:v>s11a Wiersz 6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sądu'!$H$44:$J$44</c:f>
              <c:numCache>
                <c:formatCode>#,##0</c:formatCode>
                <c:ptCount val="3"/>
                <c:pt idx="0">
                  <c:v>16</c:v>
                </c:pt>
                <c:pt idx="1">
                  <c:v>11</c:v>
                </c:pt>
                <c:pt idx="2">
                  <c:v>9</c:v>
                </c:pt>
              </c:numCache>
            </c:numRef>
          </c:val>
        </c:ser>
        <c:ser>
          <c:idx val="24"/>
          <c:order val="24"/>
          <c:tx>
            <c:strRef>
              <c:f>'Wybór sądu'!$G$45</c:f>
              <c:strCache>
                <c:ptCount val="1"/>
                <c:pt idx="0">
                  <c:v>s11a Wiersz 1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sądu'!$H$45:$J$45</c:f>
              <c:numCache>
                <c:formatCode>#,##0</c:formatCode>
                <c:ptCount val="3"/>
                <c:pt idx="0">
                  <c:v>5419</c:v>
                </c:pt>
                <c:pt idx="1">
                  <c:v>7155</c:v>
                </c:pt>
                <c:pt idx="2">
                  <c:v>17127</c:v>
                </c:pt>
              </c:numCache>
            </c:numRef>
          </c:val>
        </c:ser>
        <c:ser>
          <c:idx val="25"/>
          <c:order val="25"/>
          <c:tx>
            <c:strRef>
              <c:f>'Wybór sądu'!$G$46</c:f>
              <c:strCache>
                <c:ptCount val="1"/>
                <c:pt idx="0">
                  <c:v>s11a Wiersz 2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sądu'!$H$46:$J$46</c:f>
              <c:numCache>
                <c:formatCode>#,##0</c:formatCode>
                <c:ptCount val="3"/>
                <c:pt idx="0">
                  <c:v>746</c:v>
                </c:pt>
                <c:pt idx="1">
                  <c:v>648</c:v>
                </c:pt>
                <c:pt idx="2">
                  <c:v>335</c:v>
                </c:pt>
              </c:numCache>
            </c:numRef>
          </c:val>
        </c:ser>
        <c:ser>
          <c:idx val="26"/>
          <c:order val="26"/>
          <c:tx>
            <c:strRef>
              <c:f>'Wybór sądu'!$G$47</c:f>
              <c:strCache>
                <c:ptCount val="1"/>
                <c:pt idx="0">
                  <c:v>s11a Wiersz 3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sądu'!$H$47:$J$47</c:f>
              <c:numCache>
                <c:formatCode>#,##0</c:formatCode>
                <c:ptCount val="3"/>
                <c:pt idx="0">
                  <c:v>3</c:v>
                </c:pt>
                <c:pt idx="1">
                  <c:v>3</c:v>
                </c:pt>
                <c:pt idx="2">
                  <c:v>2</c:v>
                </c:pt>
              </c:numCache>
            </c:numRef>
          </c:val>
        </c:ser>
        <c:ser>
          <c:idx val="27"/>
          <c:order val="27"/>
          <c:tx>
            <c:strRef>
              <c:f>'Wybór sądu'!$G$48</c:f>
              <c:strCache>
                <c:ptCount val="1"/>
                <c:pt idx="0">
                  <c:v>s11a Wiersz 4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sądu'!$H$48:$J$48</c:f>
              <c:numCache>
                <c:formatCode>#,##0</c:formatCode>
                <c:ptCount val="3"/>
                <c:pt idx="0">
                  <c:v>367</c:v>
                </c:pt>
                <c:pt idx="1">
                  <c:v>329</c:v>
                </c:pt>
                <c:pt idx="2">
                  <c:v>214</c:v>
                </c:pt>
              </c:numCache>
            </c:numRef>
          </c:val>
        </c:ser>
        <c:ser>
          <c:idx val="28"/>
          <c:order val="28"/>
          <c:tx>
            <c:strRef>
              <c:f>'Wybór sądu'!$G$49</c:f>
              <c:strCache>
                <c:ptCount val="1"/>
                <c:pt idx="0">
                  <c:v>s11a Wiersz 5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sądu'!$H$49:$J$49</c:f>
              <c:numCache>
                <c:formatCode>#,##0</c:formatCode>
                <c:ptCount val="3"/>
                <c:pt idx="0">
                  <c:v>4</c:v>
                </c:pt>
                <c:pt idx="1">
                  <c:v>5</c:v>
                </c:pt>
                <c:pt idx="2">
                  <c:v>3</c:v>
                </c:pt>
              </c:numCache>
            </c:numRef>
          </c:val>
        </c:ser>
        <c:ser>
          <c:idx val="29"/>
          <c:order val="29"/>
          <c:tx>
            <c:strRef>
              <c:f>'Wybór sądu'!$G$50</c:f>
              <c:strCache>
                <c:ptCount val="1"/>
                <c:pt idx="0">
                  <c:v>s11a Wiersz 6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sądu'!$H$50:$J$50</c:f>
              <c:numCache>
                <c:formatCode>#,##0</c:formatCode>
                <c:ptCount val="3"/>
                <c:pt idx="0">
                  <c:v>42</c:v>
                </c:pt>
                <c:pt idx="1">
                  <c:v>40</c:v>
                </c:pt>
                <c:pt idx="2">
                  <c:v>13</c:v>
                </c:pt>
              </c:numCache>
            </c:numRef>
          </c:val>
        </c:ser>
        <c:ser>
          <c:idx val="30"/>
          <c:order val="30"/>
          <c:tx>
            <c:strRef>
              <c:f>'Wybór sądu'!$G$51</c:f>
              <c:strCache>
                <c:ptCount val="1"/>
                <c:pt idx="0">
                  <c:v>s01a Wiersz 1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sądu'!$H$51:$J$51</c:f>
              <c:numCache>
                <c:formatCode>#,##0</c:formatCode>
                <c:ptCount val="3"/>
                <c:pt idx="0">
                  <c:v>782</c:v>
                </c:pt>
                <c:pt idx="1">
                  <c:v>715</c:v>
                </c:pt>
                <c:pt idx="2">
                  <c:v>1387</c:v>
                </c:pt>
              </c:numCache>
            </c:numRef>
          </c:val>
        </c:ser>
        <c:ser>
          <c:idx val="31"/>
          <c:order val="31"/>
          <c:tx>
            <c:strRef>
              <c:f>'Wybór sądu'!$G$52</c:f>
              <c:strCache>
                <c:ptCount val="1"/>
                <c:pt idx="0">
                  <c:v>s01a Wiersz 2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sądu'!$H$52:$J$52</c:f>
              <c:numCache>
                <c:formatCode>#,##0</c:formatCode>
                <c:ptCount val="3"/>
                <c:pt idx="0">
                  <c:v>2372</c:v>
                </c:pt>
                <c:pt idx="1">
                  <c:v>1793</c:v>
                </c:pt>
                <c:pt idx="2">
                  <c:v>2001</c:v>
                </c:pt>
              </c:numCache>
            </c:numRef>
          </c:val>
        </c:ser>
        <c:ser>
          <c:idx val="32"/>
          <c:order val="32"/>
          <c:tx>
            <c:strRef>
              <c:f>'Wybór sądu'!$G$53</c:f>
              <c:strCache>
                <c:ptCount val="1"/>
                <c:pt idx="0">
                  <c:v>s01a Wiersz 3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sądu'!$H$53:$J$53</c:f>
              <c:numCache>
                <c:formatCode>#,##0</c:formatCode>
                <c:ptCount val="3"/>
                <c:pt idx="0">
                  <c:v>10</c:v>
                </c:pt>
                <c:pt idx="1">
                  <c:v>13</c:v>
                </c:pt>
                <c:pt idx="2">
                  <c:v>3</c:v>
                </c:pt>
              </c:numCache>
            </c:numRef>
          </c:val>
        </c:ser>
        <c:ser>
          <c:idx val="33"/>
          <c:order val="33"/>
          <c:tx>
            <c:strRef>
              <c:f>'Wybór sądu'!$G$54</c:f>
              <c:strCache>
                <c:ptCount val="1"/>
                <c:pt idx="0">
                  <c:v>s01a Wiersz 4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sądu'!$H$54:$J$54</c:f>
              <c:numCache>
                <c:formatCode>#,##0</c:formatCode>
                <c:ptCount val="3"/>
                <c:pt idx="0">
                  <c:v>351</c:v>
                </c:pt>
                <c:pt idx="1">
                  <c:v>125</c:v>
                </c:pt>
                <c:pt idx="2">
                  <c:v>325</c:v>
                </c:pt>
              </c:numCache>
            </c:numRef>
          </c:val>
        </c:ser>
        <c:ser>
          <c:idx val="34"/>
          <c:order val="34"/>
          <c:tx>
            <c:strRef>
              <c:f>'Wybór sądu'!$G$55</c:f>
              <c:strCache>
                <c:ptCount val="1"/>
                <c:pt idx="0">
                  <c:v>s01a Wiersz 5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sądu'!$H$55:$J$55</c:f>
              <c:numCache>
                <c:formatCode>#,##0</c:formatCode>
                <c:ptCount val="3"/>
                <c:pt idx="0">
                  <c:v>3</c:v>
                </c:pt>
                <c:pt idx="1">
                  <c:v>3</c:v>
                </c:pt>
                <c:pt idx="2">
                  <c:v>2</c:v>
                </c:pt>
              </c:numCache>
            </c:numRef>
          </c:val>
        </c:ser>
        <c:ser>
          <c:idx val="35"/>
          <c:order val="35"/>
          <c:tx>
            <c:strRef>
              <c:f>'Wybór sądu'!$G$56</c:f>
              <c:strCache>
                <c:ptCount val="1"/>
                <c:pt idx="0">
                  <c:v>s01a Wiersz 6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sądu'!$H$56:$J$56</c:f>
              <c:numCache>
                <c:formatCode>#,##0</c:formatCode>
                <c:ptCount val="3"/>
                <c:pt idx="0">
                  <c:v>74</c:v>
                </c:pt>
                <c:pt idx="1">
                  <c:v>66</c:v>
                </c:pt>
                <c:pt idx="2">
                  <c:v>56</c:v>
                </c:pt>
              </c:numCache>
            </c:numRef>
          </c:val>
        </c:ser>
        <c:ser>
          <c:idx val="36"/>
          <c:order val="36"/>
          <c:tx>
            <c:strRef>
              <c:f>'Wybór sądu'!$G$57</c:f>
              <c:strCache>
                <c:ptCount val="1"/>
                <c:pt idx="0">
                  <c:v>s05o Wiersz 1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sądu'!$H$57:$J$57</c:f>
              <c:numCache>
                <c:formatCode>#,##0</c:formatCode>
                <c:ptCount val="3"/>
                <c:pt idx="0">
                  <c:v>2333</c:v>
                </c:pt>
                <c:pt idx="1">
                  <c:v>2224</c:v>
                </c:pt>
                <c:pt idx="2">
                  <c:v>6057</c:v>
                </c:pt>
              </c:numCache>
            </c:numRef>
          </c:val>
        </c:ser>
        <c:ser>
          <c:idx val="37"/>
          <c:order val="37"/>
          <c:tx>
            <c:strRef>
              <c:f>'Wybór sądu'!$G$58</c:f>
              <c:strCache>
                <c:ptCount val="1"/>
                <c:pt idx="0">
                  <c:v>s05o Wiersz 2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sądu'!$H$58:$J$58</c:f>
              <c:numCache>
                <c:formatCode>#,##0</c:formatCode>
                <c:ptCount val="3"/>
                <c:pt idx="0">
                  <c:v>12038</c:v>
                </c:pt>
                <c:pt idx="1">
                  <c:v>11185</c:v>
                </c:pt>
                <c:pt idx="2">
                  <c:v>9800</c:v>
                </c:pt>
              </c:numCache>
            </c:numRef>
          </c:val>
        </c:ser>
        <c:ser>
          <c:idx val="38"/>
          <c:order val="38"/>
          <c:tx>
            <c:strRef>
              <c:f>'Wybór sądu'!$G$59</c:f>
              <c:strCache>
                <c:ptCount val="1"/>
                <c:pt idx="0">
                  <c:v>s05o Wiersz 3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sądu'!$H$59:$J$59</c:f>
              <c:numCache>
                <c:formatCode>#,##0</c:formatCode>
                <c:ptCount val="3"/>
                <c:pt idx="0">
                  <c:v>8365</c:v>
                </c:pt>
                <c:pt idx="1">
                  <c:v>8135</c:v>
                </c:pt>
                <c:pt idx="2">
                  <c:v>2355</c:v>
                </c:pt>
              </c:numCache>
            </c:numRef>
          </c:val>
        </c:ser>
        <c:ser>
          <c:idx val="39"/>
          <c:order val="39"/>
          <c:tx>
            <c:strRef>
              <c:f>'Wybór sądu'!$G$60</c:f>
              <c:strCache>
                <c:ptCount val="1"/>
                <c:pt idx="0">
                  <c:v>s05o Wiersz 4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sądu'!$H$60:$J$60</c:f>
              <c:numCache>
                <c:formatCode>#,##0</c:formatCode>
                <c:ptCount val="3"/>
                <c:pt idx="0">
                  <c:v>9685</c:v>
                </c:pt>
                <c:pt idx="1">
                  <c:v>9442</c:v>
                </c:pt>
                <c:pt idx="2">
                  <c:v>3521</c:v>
                </c:pt>
              </c:numCache>
            </c:numRef>
          </c:val>
        </c:ser>
        <c:ser>
          <c:idx val="40"/>
          <c:order val="40"/>
          <c:tx>
            <c:strRef>
              <c:f>'Wybór sądu'!$G$61</c:f>
              <c:strCache>
                <c:ptCount val="1"/>
                <c:pt idx="0">
                  <c:v>s05o Wiersz 5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sądu'!$H$61:$J$61</c:f>
              <c:numCache>
                <c:formatCode>#,##0</c:formatCode>
                <c:ptCount val="3"/>
                <c:pt idx="0">
                  <c:v>8784</c:v>
                </c:pt>
                <c:pt idx="1">
                  <c:v>8506</c:v>
                </c:pt>
                <c:pt idx="2">
                  <c:v>4008</c:v>
                </c:pt>
              </c:numCache>
            </c:numRef>
          </c:val>
        </c:ser>
        <c:ser>
          <c:idx val="41"/>
          <c:order val="41"/>
          <c:tx>
            <c:strRef>
              <c:f>'Wybór sądu'!$G$62</c:f>
              <c:strCache>
                <c:ptCount val="1"/>
                <c:pt idx="0">
                  <c:v>s05o Wiersz 6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sądu'!$H$62:$J$62</c:f>
              <c:numCache>
                <c:formatCode>#,##0</c:formatCode>
                <c:ptCount val="3"/>
                <c:pt idx="0">
                  <c:v>35733</c:v>
                </c:pt>
                <c:pt idx="1">
                  <c:v>34564</c:v>
                </c:pt>
                <c:pt idx="2">
                  <c:v>15808</c:v>
                </c:pt>
              </c:numCache>
            </c:numRef>
          </c:val>
        </c:ser>
        <c:ser>
          <c:idx val="42"/>
          <c:order val="42"/>
          <c:tx>
            <c:strRef>
              <c:f>'Wybór sądu'!$G$63</c:f>
              <c:strCache>
                <c:ptCount val="1"/>
                <c:pt idx="0">
                  <c:v>s05o Wiersz 7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sądu'!$H$63:$J$63</c:f>
              <c:numCache>
                <c:formatCode>#,##0</c:formatCode>
                <c:ptCount val="3"/>
                <c:pt idx="0">
                  <c:v>8189</c:v>
                </c:pt>
                <c:pt idx="1">
                  <c:v>8161</c:v>
                </c:pt>
                <c:pt idx="2">
                  <c:v>1121</c:v>
                </c:pt>
              </c:numCache>
            </c:numRef>
          </c:val>
        </c:ser>
        <c:ser>
          <c:idx val="43"/>
          <c:order val="43"/>
          <c:tx>
            <c:strRef>
              <c:f>'Wybór sądu'!$G$64</c:f>
              <c:strCache>
                <c:ptCount val="1"/>
                <c:pt idx="0">
                  <c:v>s05o Wiersz 8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sądu'!$H$64:$J$64</c:f>
              <c:numCache>
                <c:formatCode>#,##0</c:formatCode>
                <c:ptCount val="3"/>
                <c:pt idx="0">
                  <c:v>10156</c:v>
                </c:pt>
                <c:pt idx="1">
                  <c:v>9806</c:v>
                </c:pt>
                <c:pt idx="2">
                  <c:v>1399</c:v>
                </c:pt>
              </c:numCache>
            </c:numRef>
          </c:val>
        </c:ser>
        <c:ser>
          <c:idx val="44"/>
          <c:order val="44"/>
          <c:tx>
            <c:strRef>
              <c:f>'Wybór sądu'!$G$65</c:f>
              <c:strCache>
                <c:ptCount val="1"/>
                <c:pt idx="0">
                  <c:v>s05o Wiersz 9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sądu'!$H$65:$J$65</c:f>
              <c:numCache>
                <c:formatCode>#,##0</c:formatCode>
                <c:ptCount val="3"/>
                <c:pt idx="0">
                  <c:v>309</c:v>
                </c:pt>
                <c:pt idx="1">
                  <c:v>276</c:v>
                </c:pt>
                <c:pt idx="2">
                  <c:v>313</c:v>
                </c:pt>
              </c:numCache>
            </c:numRef>
          </c:val>
        </c:ser>
        <c:ser>
          <c:idx val="45"/>
          <c:order val="45"/>
          <c:tx>
            <c:strRef>
              <c:f>'Wybór sądu'!$G$66</c:f>
              <c:strCache>
                <c:ptCount val="1"/>
                <c:pt idx="0">
                  <c:v>s05o Wiersz 10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sądu'!$H$66:$J$66</c:f>
              <c:numCache>
                <c:formatCode>#,##0</c:formatCode>
                <c:ptCount val="3"/>
                <c:pt idx="0">
                  <c:v>1285</c:v>
                </c:pt>
                <c:pt idx="1">
                  <c:v>1132</c:v>
                </c:pt>
                <c:pt idx="2">
                  <c:v>519</c:v>
                </c:pt>
              </c:numCache>
            </c:numRef>
          </c:val>
        </c:ser>
        <c:ser>
          <c:idx val="46"/>
          <c:order val="46"/>
          <c:tx>
            <c:strRef>
              <c:f>'Wybór sądu'!$G$67</c:f>
              <c:strCache>
                <c:ptCount val="1"/>
                <c:pt idx="0">
                  <c:v>s05o Wiersz 11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sądu'!$H$67:$J$67</c:f>
              <c:numCache>
                <c:formatCode>#,##0;\-\ #,##0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47"/>
          <c:order val="47"/>
          <c:tx>
            <c:strRef>
              <c:f>'Wybór sądu'!$G$68</c:f>
              <c:strCache>
                <c:ptCount val="1"/>
                <c:pt idx="0">
                  <c:v>s05o Wiersz 12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sądu'!$H$68:$J$68</c:f>
              <c:numCache>
                <c:formatCode>#,##0</c:formatCode>
                <c:ptCount val="3"/>
              </c:numCache>
            </c:numRef>
          </c:val>
        </c:ser>
        <c:ser>
          <c:idx val="48"/>
          <c:order val="48"/>
          <c:tx>
            <c:strRef>
              <c:f>'Wybór sądu'!$G$69</c:f>
              <c:strCache>
                <c:ptCount val="1"/>
                <c:pt idx="0">
                  <c:v>s05o Wiersz 13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sądu'!$H$69:$J$69</c:f>
              <c:numCache>
                <c:formatCode>#,##0</c:formatCode>
                <c:ptCount val="3"/>
              </c:numCache>
            </c:numRef>
          </c:val>
        </c:ser>
        <c:ser>
          <c:idx val="49"/>
          <c:order val="49"/>
          <c:tx>
            <c:strRef>
              <c:f>'Wybór sądu'!$G$70</c:f>
              <c:strCache>
                <c:ptCount val="1"/>
                <c:pt idx="0">
                  <c:v>s05o Wiersz 14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sądu'!$H$70:$J$70</c:f>
              <c:numCache>
                <c:formatCode>#,##0</c:formatCode>
                <c:ptCount val="3"/>
                <c:pt idx="0">
                  <c:v>529</c:v>
                </c:pt>
                <c:pt idx="1">
                  <c:v>486</c:v>
                </c:pt>
                <c:pt idx="2">
                  <c:v>210</c:v>
                </c:pt>
              </c:numCache>
            </c:numRef>
          </c:val>
        </c:ser>
        <c:ser>
          <c:idx val="50"/>
          <c:order val="50"/>
          <c:tx>
            <c:strRef>
              <c:f>'Wybór sądu'!$G$71</c:f>
              <c:strCache>
                <c:ptCount val="1"/>
                <c:pt idx="0">
                  <c:v>s05o Wiersz 15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sądu'!$H$71:$J$71</c:f>
              <c:numCache>
                <c:formatCode>#,##0;\-\ #,##0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51"/>
          <c:order val="51"/>
          <c:tx>
            <c:strRef>
              <c:f>'Wybór sądu'!$G$72</c:f>
              <c:strCache>
                <c:ptCount val="1"/>
                <c:pt idx="0">
                  <c:v>s01o Wiersz 1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sądu'!$H$72:$J$72</c:f>
              <c:numCache>
                <c:formatCode>#,##0</c:formatCode>
                <c:ptCount val="3"/>
                <c:pt idx="0">
                  <c:v>36705</c:v>
                </c:pt>
                <c:pt idx="1">
                  <c:v>33364</c:v>
                </c:pt>
                <c:pt idx="2">
                  <c:v>94134</c:v>
                </c:pt>
              </c:numCache>
            </c:numRef>
          </c:val>
        </c:ser>
        <c:ser>
          <c:idx val="52"/>
          <c:order val="52"/>
          <c:tx>
            <c:strRef>
              <c:f>'Wybór sądu'!$G$73</c:f>
              <c:strCache>
                <c:ptCount val="1"/>
                <c:pt idx="0">
                  <c:v>s01o Wiersz 2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sądu'!$H$73:$J$73</c:f>
              <c:numCache>
                <c:formatCode>#,##0</c:formatCode>
                <c:ptCount val="3"/>
                <c:pt idx="0">
                  <c:v>48</c:v>
                </c:pt>
                <c:pt idx="1">
                  <c:v>35</c:v>
                </c:pt>
                <c:pt idx="2">
                  <c:v>246</c:v>
                </c:pt>
              </c:numCache>
            </c:numRef>
          </c:val>
        </c:ser>
        <c:ser>
          <c:idx val="53"/>
          <c:order val="53"/>
          <c:tx>
            <c:strRef>
              <c:f>'Wybór sądu'!$G$74</c:f>
              <c:strCache>
                <c:ptCount val="1"/>
                <c:pt idx="0">
                  <c:v>s01o Wiersz 3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sądu'!$H$74:$J$74</c:f>
              <c:numCache>
                <c:formatCode>#,##0</c:formatCode>
                <c:ptCount val="3"/>
                <c:pt idx="0">
                  <c:v>4050</c:v>
                </c:pt>
                <c:pt idx="1">
                  <c:v>3617</c:v>
                </c:pt>
                <c:pt idx="2">
                  <c:v>6341</c:v>
                </c:pt>
              </c:numCache>
            </c:numRef>
          </c:val>
        </c:ser>
        <c:ser>
          <c:idx val="54"/>
          <c:order val="54"/>
          <c:tx>
            <c:strRef>
              <c:f>'Wybór sądu'!$G$75</c:f>
              <c:strCache>
                <c:ptCount val="1"/>
                <c:pt idx="0">
                  <c:v>s01o Wiersz 4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sądu'!$H$75:$J$75</c:f>
              <c:numCache>
                <c:formatCode>#,##0.000</c:formatCode>
                <c:ptCount val="3"/>
                <c:pt idx="0">
                  <c:v>2240</c:v>
                </c:pt>
                <c:pt idx="1">
                  <c:v>2271</c:v>
                </c:pt>
                <c:pt idx="2">
                  <c:v>487</c:v>
                </c:pt>
              </c:numCache>
            </c:numRef>
          </c:val>
        </c:ser>
        <c:ser>
          <c:idx val="55"/>
          <c:order val="55"/>
          <c:tx>
            <c:strRef>
              <c:f>'Wybór sądu'!$G$76</c:f>
              <c:strCache>
                <c:ptCount val="1"/>
                <c:pt idx="0">
                  <c:v>s01o Wiersz 5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sądu'!$H$76:$J$76</c:f>
              <c:numCache>
                <c:formatCode>#,##0</c:formatCode>
                <c:ptCount val="3"/>
                <c:pt idx="0">
                  <c:v>1237</c:v>
                </c:pt>
                <c:pt idx="1">
                  <c:v>1209</c:v>
                </c:pt>
                <c:pt idx="2">
                  <c:v>367</c:v>
                </c:pt>
              </c:numCache>
            </c:numRef>
          </c:val>
        </c:ser>
        <c:ser>
          <c:idx val="56"/>
          <c:order val="56"/>
          <c:tx>
            <c:strRef>
              <c:f>'Wybór sądu'!$G$77</c:f>
              <c:strCache>
                <c:ptCount val="1"/>
                <c:pt idx="0">
                  <c:v>s01o Wiersz 6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sądu'!$H$77:$J$77</c:f>
              <c:numCache>
                <c:formatCode>#,##0</c:formatCode>
                <c:ptCount val="3"/>
                <c:pt idx="0">
                  <c:v>21</c:v>
                </c:pt>
                <c:pt idx="1">
                  <c:v>18</c:v>
                </c:pt>
                <c:pt idx="2">
                  <c:v>16</c:v>
                </c:pt>
              </c:numCache>
            </c:numRef>
          </c:val>
        </c:ser>
        <c:ser>
          <c:idx val="57"/>
          <c:order val="57"/>
          <c:tx>
            <c:strRef>
              <c:f>'Wybór sądu'!$G$78</c:f>
              <c:strCache>
                <c:ptCount val="1"/>
                <c:pt idx="0">
                  <c:v>s01o Wiersz 7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sądu'!$H$78:$J$78</c:f>
              <c:numCache>
                <c:formatCode>#,##0</c:formatCode>
                <c:ptCount val="3"/>
                <c:pt idx="0">
                  <c:v>17</c:v>
                </c:pt>
                <c:pt idx="1">
                  <c:v>22</c:v>
                </c:pt>
                <c:pt idx="2">
                  <c:v>4</c:v>
                </c:pt>
              </c:numCache>
            </c:numRef>
          </c:val>
        </c:ser>
        <c:ser>
          <c:idx val="58"/>
          <c:order val="58"/>
          <c:tx>
            <c:strRef>
              <c:f>'Wybór sądu'!$G$79</c:f>
              <c:strCache>
                <c:ptCount val="1"/>
                <c:pt idx="0">
                  <c:v>s01o Wiersz 8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sądu'!$H$79:$J$79</c:f>
              <c:numCache>
                <c:formatCode>#,##0</c:formatCode>
                <c:ptCount val="3"/>
                <c:pt idx="0">
                  <c:v>965</c:v>
                </c:pt>
                <c:pt idx="1">
                  <c:v>1022</c:v>
                </c:pt>
                <c:pt idx="2">
                  <c:v>100</c:v>
                </c:pt>
              </c:numCache>
            </c:numRef>
          </c:val>
        </c:ser>
        <c:ser>
          <c:idx val="59"/>
          <c:order val="59"/>
          <c:tx>
            <c:strRef>
              <c:f>'Wybór sądu'!$G$80</c:f>
              <c:strCache>
                <c:ptCount val="1"/>
                <c:pt idx="0">
                  <c:v>s01o Wiersz 9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sądu'!$H$80:$J$80</c:f>
              <c:numCache>
                <c:formatCode>#,##0</c:formatCode>
                <c:ptCount val="3"/>
                <c:pt idx="0">
                  <c:v>3306</c:v>
                </c:pt>
                <c:pt idx="1">
                  <c:v>3331</c:v>
                </c:pt>
                <c:pt idx="2">
                  <c:v>1201</c:v>
                </c:pt>
              </c:numCache>
            </c:numRef>
          </c:val>
        </c:ser>
        <c:ser>
          <c:idx val="60"/>
          <c:order val="60"/>
          <c:tx>
            <c:strRef>
              <c:f>'Wybór sądu'!$G$81</c:f>
              <c:strCache>
                <c:ptCount val="1"/>
                <c:pt idx="0">
                  <c:v>s01o Wiersz 10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sądu'!$H$81:$J$81</c:f>
              <c:numCache>
                <c:formatCode>#,##0</c:formatCode>
                <c:ptCount val="3"/>
                <c:pt idx="0">
                  <c:v>14035</c:v>
                </c:pt>
                <c:pt idx="1">
                  <c:v>13243</c:v>
                </c:pt>
                <c:pt idx="2">
                  <c:v>16915</c:v>
                </c:pt>
              </c:numCache>
            </c:numRef>
          </c:val>
        </c:ser>
        <c:ser>
          <c:idx val="61"/>
          <c:order val="61"/>
          <c:tx>
            <c:strRef>
              <c:f>'Wybór sądu'!$G$82</c:f>
              <c:strCache>
                <c:ptCount val="1"/>
                <c:pt idx="0">
                  <c:v>s01o Wiersz 11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sądu'!$H$82:$J$82</c:f>
              <c:numCache>
                <c:formatCode>#,##0</c:formatCode>
                <c:ptCount val="3"/>
                <c:pt idx="0">
                  <c:v>16053</c:v>
                </c:pt>
                <c:pt idx="1">
                  <c:v>16244</c:v>
                </c:pt>
                <c:pt idx="2">
                  <c:v>6558</c:v>
                </c:pt>
              </c:numCache>
            </c:numRef>
          </c:val>
        </c:ser>
        <c:ser>
          <c:idx val="62"/>
          <c:order val="62"/>
          <c:tx>
            <c:strRef>
              <c:f>'Wybór sądu'!$G$83</c:f>
              <c:strCache>
                <c:ptCount val="1"/>
                <c:pt idx="0">
                  <c:v>s01o Wiersz 12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sądu'!$H$83:$J$83</c:f>
              <c:numCache>
                <c:formatCode>#,##0</c:formatCode>
                <c:ptCount val="3"/>
                <c:pt idx="0">
                  <c:v>3040</c:v>
                </c:pt>
                <c:pt idx="1">
                  <c:v>2965</c:v>
                </c:pt>
                <c:pt idx="2">
                  <c:v>1870</c:v>
                </c:pt>
              </c:numCache>
            </c:numRef>
          </c:val>
        </c:ser>
        <c:ser>
          <c:idx val="63"/>
          <c:order val="63"/>
          <c:tx>
            <c:strRef>
              <c:f>'Wybór sądu'!$G$84</c:f>
              <c:strCache>
                <c:ptCount val="1"/>
                <c:pt idx="0">
                  <c:v>s01o Wiersz 13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sądu'!$H$84:$J$84</c:f>
              <c:numCache>
                <c:formatCode>#,##0</c:formatCode>
                <c:ptCount val="3"/>
                <c:pt idx="0">
                  <c:v>119</c:v>
                </c:pt>
                <c:pt idx="1">
                  <c:v>120</c:v>
                </c:pt>
                <c:pt idx="2">
                  <c:v>21</c:v>
                </c:pt>
              </c:numCache>
            </c:numRef>
          </c:val>
        </c:ser>
        <c:ser>
          <c:idx val="64"/>
          <c:order val="64"/>
          <c:tx>
            <c:strRef>
              <c:f>'Wybór sądu'!$G$85</c:f>
              <c:strCache>
                <c:ptCount val="1"/>
                <c:pt idx="0">
                  <c:v>s01o Wiersz 14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sądu'!$H$85:$J$85</c:f>
              <c:numCache>
                <c:formatCode>#,##0</c:formatCode>
                <c:ptCount val="3"/>
                <c:pt idx="0">
                  <c:v>448</c:v>
                </c:pt>
                <c:pt idx="1">
                  <c:v>416</c:v>
                </c:pt>
                <c:pt idx="2">
                  <c:v>346</c:v>
                </c:pt>
              </c:numCache>
            </c:numRef>
          </c:val>
        </c:ser>
        <c:ser>
          <c:idx val="65"/>
          <c:order val="65"/>
          <c:tx>
            <c:strRef>
              <c:f>'Wybór sądu'!$G$86</c:f>
              <c:strCache>
                <c:ptCount val="1"/>
                <c:pt idx="0">
                  <c:v>s01o Wiersz 15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sądu'!$H$86:$J$86</c:f>
              <c:numCache>
                <c:formatCode>#,##0</c:formatCode>
                <c:ptCount val="3"/>
                <c:pt idx="0">
                  <c:v>14</c:v>
                </c:pt>
                <c:pt idx="1">
                  <c:v>11</c:v>
                </c:pt>
                <c:pt idx="2">
                  <c:v>10</c:v>
                </c:pt>
              </c:numCache>
            </c:numRef>
          </c:val>
        </c:ser>
        <c:ser>
          <c:idx val="66"/>
          <c:order val="66"/>
          <c:tx>
            <c:strRef>
              <c:f>'Wybór sądu'!$G$87</c:f>
              <c:strCache>
                <c:ptCount val="1"/>
                <c:pt idx="0">
                  <c:v>s01o Wiersz 16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sądu'!$H$87:$J$87</c:f>
              <c:numCache>
                <c:formatCode>#,##0</c:formatCode>
                <c:ptCount val="3"/>
                <c:pt idx="0">
                  <c:v>78</c:v>
                </c:pt>
                <c:pt idx="1">
                  <c:v>60</c:v>
                </c:pt>
                <c:pt idx="2">
                  <c:v>60</c:v>
                </c:pt>
              </c:numCache>
            </c:numRef>
          </c:val>
        </c:ser>
        <c:ser>
          <c:idx val="67"/>
          <c:order val="67"/>
          <c:tx>
            <c:strRef>
              <c:f>'Wybór sądu'!$G$88</c:f>
              <c:strCache>
                <c:ptCount val="1"/>
                <c:pt idx="0">
                  <c:v>s01o Wiersz 17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sądu'!$H$88:$J$88</c:f>
              <c:numCache>
                <c:formatCode>#,##0</c:formatCode>
                <c:ptCount val="3"/>
                <c:pt idx="0">
                  <c:v>2361</c:v>
                </c:pt>
                <c:pt idx="1">
                  <c:v>2327</c:v>
                </c:pt>
                <c:pt idx="2">
                  <c:v>710</c:v>
                </c:pt>
              </c:numCache>
            </c:numRef>
          </c:val>
        </c:ser>
        <c:ser>
          <c:idx val="68"/>
          <c:order val="68"/>
          <c:tx>
            <c:strRef>
              <c:f>'Wybór sądu'!$G$89</c:f>
              <c:strCache>
                <c:ptCount val="1"/>
                <c:pt idx="0">
                  <c:v>s11o Wiersz 1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sądu'!$H$89:$J$89</c:f>
              <c:numCache>
                <c:formatCode>#,##0</c:formatCode>
                <c:ptCount val="3"/>
                <c:pt idx="0">
                  <c:v>440</c:v>
                </c:pt>
                <c:pt idx="1">
                  <c:v>441</c:v>
                </c:pt>
                <c:pt idx="2">
                  <c:v>1469</c:v>
                </c:pt>
              </c:numCache>
            </c:numRef>
          </c:val>
        </c:ser>
        <c:ser>
          <c:idx val="69"/>
          <c:order val="69"/>
          <c:tx>
            <c:strRef>
              <c:f>'Wybór sądu'!$G$90</c:f>
              <c:strCache>
                <c:ptCount val="1"/>
                <c:pt idx="0">
                  <c:v>s11o Wiersz 2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sądu'!$H$90:$J$90</c:f>
              <c:numCache>
                <c:formatCode>#,##0</c:formatCode>
                <c:ptCount val="3"/>
              </c:numCache>
            </c:numRef>
          </c:val>
        </c:ser>
        <c:ser>
          <c:idx val="70"/>
          <c:order val="70"/>
          <c:tx>
            <c:strRef>
              <c:f>'Wybór sądu'!$G$91</c:f>
              <c:strCache>
                <c:ptCount val="1"/>
                <c:pt idx="0">
                  <c:v>s11o Wiersz 3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sądu'!$H$91:$J$91</c:f>
              <c:numCache>
                <c:formatCode>#,##0</c:formatCode>
                <c:ptCount val="3"/>
                <c:pt idx="0">
                  <c:v>16</c:v>
                </c:pt>
                <c:pt idx="1">
                  <c:v>14</c:v>
                </c:pt>
                <c:pt idx="2">
                  <c:v>9</c:v>
                </c:pt>
              </c:numCache>
            </c:numRef>
          </c:val>
        </c:ser>
        <c:ser>
          <c:idx val="71"/>
          <c:order val="71"/>
          <c:tx>
            <c:strRef>
              <c:f>'Wybór sądu'!$G$92</c:f>
              <c:strCache>
                <c:ptCount val="1"/>
                <c:pt idx="0">
                  <c:v>s11o Wiersz 4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sądu'!$H$92:$J$92</c:f>
              <c:numCache>
                <c:formatCode>#,##0</c:formatCode>
                <c:ptCount val="3"/>
                <c:pt idx="0">
                  <c:v>2481</c:v>
                </c:pt>
                <c:pt idx="1">
                  <c:v>1975</c:v>
                </c:pt>
                <c:pt idx="2">
                  <c:v>2644</c:v>
                </c:pt>
              </c:numCache>
            </c:numRef>
          </c:val>
        </c:ser>
        <c:ser>
          <c:idx val="72"/>
          <c:order val="72"/>
          <c:tx>
            <c:strRef>
              <c:f>'Wybór sądu'!$G$93</c:f>
              <c:strCache>
                <c:ptCount val="1"/>
                <c:pt idx="0">
                  <c:v>s11o Wiersz 5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sądu'!$H$93:$J$93</c:f>
              <c:numCache>
                <c:formatCode>#,##0</c:formatCode>
                <c:ptCount val="3"/>
                <c:pt idx="0">
                  <c:v>689</c:v>
                </c:pt>
                <c:pt idx="1">
                  <c:v>652</c:v>
                </c:pt>
                <c:pt idx="2">
                  <c:v>242</c:v>
                </c:pt>
              </c:numCache>
            </c:numRef>
          </c:val>
        </c:ser>
        <c:ser>
          <c:idx val="73"/>
          <c:order val="73"/>
          <c:tx>
            <c:strRef>
              <c:f>'Wybór sądu'!$G$94</c:f>
              <c:strCache>
                <c:ptCount val="1"/>
                <c:pt idx="0">
                  <c:v>s11o Wiersz 6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sądu'!$H$94:$J$94</c:f>
              <c:numCache>
                <c:formatCode>#,##0</c:formatCode>
                <c:ptCount val="3"/>
                <c:pt idx="0">
                  <c:v>145</c:v>
                </c:pt>
                <c:pt idx="1">
                  <c:v>131</c:v>
                </c:pt>
                <c:pt idx="2">
                  <c:v>48</c:v>
                </c:pt>
              </c:numCache>
            </c:numRef>
          </c:val>
        </c:ser>
        <c:ser>
          <c:idx val="74"/>
          <c:order val="74"/>
          <c:tx>
            <c:strRef>
              <c:f>'Wybór sądu'!$G$95</c:f>
              <c:strCache>
                <c:ptCount val="1"/>
                <c:pt idx="0">
                  <c:v>s11o Wiersz 7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sądu'!$H$95:$J$95</c:f>
              <c:numCache>
                <c:formatCode>#,##0</c:formatCode>
                <c:ptCount val="3"/>
                <c:pt idx="0">
                  <c:v>23</c:v>
                </c:pt>
                <c:pt idx="1">
                  <c:v>23</c:v>
                </c:pt>
                <c:pt idx="2">
                  <c:v>2</c:v>
                </c:pt>
              </c:numCache>
            </c:numRef>
          </c:val>
        </c:ser>
        <c:ser>
          <c:idx val="75"/>
          <c:order val="75"/>
          <c:tx>
            <c:strRef>
              <c:f>'Wybór sądu'!$G$96</c:f>
              <c:strCache>
                <c:ptCount val="1"/>
                <c:pt idx="0">
                  <c:v>s11o Wiersz 8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sądu'!$H$96:$J$96</c:f>
              <c:numCache>
                <c:formatCode>#,##0</c:formatCode>
                <c:ptCount val="3"/>
                <c:pt idx="0" formatCode="#,##0;\-\ #,##0">
                  <c:v>0</c:v>
                </c:pt>
                <c:pt idx="1">
                  <c:v>1</c:v>
                </c:pt>
                <c:pt idx="2" formatCode="#,##0;\-\ #,##0">
                  <c:v>0</c:v>
                </c:pt>
              </c:numCache>
            </c:numRef>
          </c:val>
        </c:ser>
        <c:ser>
          <c:idx val="76"/>
          <c:order val="76"/>
          <c:tx>
            <c:strRef>
              <c:f>'Wybór sądu'!$G$97</c:f>
              <c:strCache>
                <c:ptCount val="1"/>
                <c:pt idx="0">
                  <c:v>s11o Wiersz 9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sądu'!$H$97:$J$97</c:f>
              <c:numCache>
                <c:formatCode>#,##0</c:formatCode>
                <c:ptCount val="3"/>
                <c:pt idx="0">
                  <c:v>217</c:v>
                </c:pt>
                <c:pt idx="1">
                  <c:v>192</c:v>
                </c:pt>
                <c:pt idx="2">
                  <c:v>137</c:v>
                </c:pt>
              </c:numCache>
            </c:numRef>
          </c:val>
        </c:ser>
        <c:ser>
          <c:idx val="77"/>
          <c:order val="77"/>
          <c:tx>
            <c:strRef>
              <c:f>'Wybór sądu'!$G$98</c:f>
              <c:strCache>
                <c:ptCount val="1"/>
                <c:pt idx="0">
                  <c:v>s11o Wiersz 10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sądu'!$H$98:$J$98</c:f>
              <c:numCache>
                <c:formatCode>#,##0;\-\ #,##0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78"/>
          <c:order val="78"/>
          <c:tx>
            <c:strRef>
              <c:f>'Wybór sądu'!$G$99</c:f>
              <c:strCache>
                <c:ptCount val="1"/>
                <c:pt idx="0">
                  <c:v>s11o Wiersz 11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sądu'!$H$99:$J$99</c:f>
              <c:numCache>
                <c:formatCode>#,##0</c:formatCode>
                <c:ptCount val="3"/>
                <c:pt idx="0">
                  <c:v>5</c:v>
                </c:pt>
                <c:pt idx="1">
                  <c:v>6</c:v>
                </c:pt>
                <c:pt idx="2">
                  <c:v>4</c:v>
                </c:pt>
              </c:numCache>
            </c:numRef>
          </c:val>
        </c:ser>
        <c:ser>
          <c:idx val="79"/>
          <c:order val="79"/>
          <c:tx>
            <c:strRef>
              <c:f>'Wybór sądu'!$G$100</c:f>
              <c:strCache>
                <c:ptCount val="1"/>
                <c:pt idx="0">
                  <c:v>s11o Wiersz 12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sądu'!$H$100:$J$100</c:f>
              <c:numCache>
                <c:formatCode>#,##0</c:formatCode>
                <c:ptCount val="3"/>
                <c:pt idx="0">
                  <c:v>42</c:v>
                </c:pt>
                <c:pt idx="1">
                  <c:v>47</c:v>
                </c:pt>
                <c:pt idx="2">
                  <c:v>10</c:v>
                </c:pt>
              </c:numCache>
            </c:numRef>
          </c:val>
        </c:ser>
        <c:ser>
          <c:idx val="80"/>
          <c:order val="80"/>
          <c:tx>
            <c:strRef>
              <c:f>'Wybór sądu'!$G$101</c:f>
              <c:strCache>
                <c:ptCount val="1"/>
                <c:pt idx="0">
                  <c:v>s11o Wiersz 1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sądu'!$H$101:$J$101</c:f>
              <c:numCache>
                <c:formatCode>#,##0</c:formatCode>
                <c:ptCount val="3"/>
                <c:pt idx="0">
                  <c:v>38262</c:v>
                </c:pt>
                <c:pt idx="1">
                  <c:v>32593</c:v>
                </c:pt>
                <c:pt idx="2">
                  <c:v>79629</c:v>
                </c:pt>
              </c:numCache>
            </c:numRef>
          </c:val>
        </c:ser>
        <c:ser>
          <c:idx val="81"/>
          <c:order val="81"/>
          <c:tx>
            <c:strRef>
              <c:f>'Wybór sądu'!$G$102</c:f>
              <c:strCache>
                <c:ptCount val="1"/>
                <c:pt idx="0">
                  <c:v>s11o Wiersz 2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sądu'!$H$102:$J$102</c:f>
              <c:numCache>
                <c:formatCode>#,##0</c:formatCode>
                <c:ptCount val="3"/>
                <c:pt idx="0">
                  <c:v>1731</c:v>
                </c:pt>
                <c:pt idx="1">
                  <c:v>1600</c:v>
                </c:pt>
                <c:pt idx="2">
                  <c:v>1400</c:v>
                </c:pt>
              </c:numCache>
            </c:numRef>
          </c:val>
        </c:ser>
        <c:ser>
          <c:idx val="82"/>
          <c:order val="82"/>
          <c:tx>
            <c:strRef>
              <c:f>'Wybór sądu'!$G$103</c:f>
              <c:strCache>
                <c:ptCount val="1"/>
                <c:pt idx="0">
                  <c:v>s11o Wiersz 3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sądu'!$H$103:$J$103</c:f>
              <c:numCache>
                <c:formatCode>#,##0</c:formatCode>
                <c:ptCount val="3"/>
                <c:pt idx="0">
                  <c:v>9</c:v>
                </c:pt>
                <c:pt idx="1">
                  <c:v>5</c:v>
                </c:pt>
                <c:pt idx="2">
                  <c:v>10</c:v>
                </c:pt>
              </c:numCache>
            </c:numRef>
          </c:val>
        </c:ser>
        <c:ser>
          <c:idx val="83"/>
          <c:order val="83"/>
          <c:tx>
            <c:strRef>
              <c:f>'Wybór sądu'!$G$104</c:f>
              <c:strCache>
                <c:ptCount val="1"/>
                <c:pt idx="0">
                  <c:v>s11o Wiersz 4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sądu'!$H$104:$J$104</c:f>
              <c:numCache>
                <c:formatCode>#,##0</c:formatCode>
                <c:ptCount val="3"/>
                <c:pt idx="0">
                  <c:v>702</c:v>
                </c:pt>
                <c:pt idx="1">
                  <c:v>531</c:v>
                </c:pt>
                <c:pt idx="2">
                  <c:v>688</c:v>
                </c:pt>
              </c:numCache>
            </c:numRef>
          </c:val>
        </c:ser>
        <c:ser>
          <c:idx val="84"/>
          <c:order val="84"/>
          <c:tx>
            <c:strRef>
              <c:f>'Wybór sądu'!$G$105</c:f>
              <c:strCache>
                <c:ptCount val="1"/>
                <c:pt idx="0">
                  <c:v>s11o Wiersz 5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sądu'!$H$105:$J$105</c:f>
              <c:numCache>
                <c:formatCode>#,##0</c:formatCode>
                <c:ptCount val="3"/>
                <c:pt idx="0">
                  <c:v>68</c:v>
                </c:pt>
                <c:pt idx="1">
                  <c:v>71</c:v>
                </c:pt>
                <c:pt idx="2">
                  <c:v>15</c:v>
                </c:pt>
              </c:numCache>
            </c:numRef>
          </c:val>
        </c:ser>
        <c:ser>
          <c:idx val="85"/>
          <c:order val="85"/>
          <c:tx>
            <c:strRef>
              <c:f>'Wybór sądu'!$G$106</c:f>
              <c:strCache>
                <c:ptCount val="1"/>
                <c:pt idx="0">
                  <c:v>s11o Wiersz 6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sądu'!$H$106:$J$106</c:f>
              <c:numCache>
                <c:formatCode>#,##0</c:formatCode>
                <c:ptCount val="3"/>
                <c:pt idx="0">
                  <c:v>21</c:v>
                </c:pt>
                <c:pt idx="1">
                  <c:v>21</c:v>
                </c:pt>
                <c:pt idx="2">
                  <c:v>11</c:v>
                </c:pt>
              </c:numCache>
            </c:numRef>
          </c:val>
        </c:ser>
        <c:ser>
          <c:idx val="86"/>
          <c:order val="86"/>
          <c:tx>
            <c:strRef>
              <c:f>'Wybór sądu'!$G$107</c:f>
              <c:strCache>
                <c:ptCount val="1"/>
                <c:pt idx="0">
                  <c:v>s11o Wiersz 7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sądu'!$H$107:$J$107</c:f>
              <c:numCache>
                <c:formatCode>#,##0;\-\ #,##0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87"/>
          <c:order val="87"/>
          <c:tx>
            <c:strRef>
              <c:f>'Wybór sądu'!$G$108</c:f>
              <c:strCache>
                <c:ptCount val="1"/>
                <c:pt idx="0">
                  <c:v>s11o Wiersz 8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sądu'!$H$108:$J$108</c:f>
              <c:numCache>
                <c:formatCode>#,##0;\-\ #,##0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88"/>
          <c:order val="88"/>
          <c:tx>
            <c:strRef>
              <c:f>'Wybór sądu'!$G$109</c:f>
              <c:strCache>
                <c:ptCount val="1"/>
                <c:pt idx="0">
                  <c:v>s11o Wiersz 9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sądu'!$H$109:$J$109</c:f>
              <c:numCache>
                <c:formatCode>#,##0</c:formatCode>
                <c:ptCount val="3"/>
                <c:pt idx="0">
                  <c:v>8</c:v>
                </c:pt>
                <c:pt idx="1">
                  <c:v>8</c:v>
                </c:pt>
                <c:pt idx="2">
                  <c:v>2</c:v>
                </c:pt>
              </c:numCache>
            </c:numRef>
          </c:val>
        </c:ser>
        <c:ser>
          <c:idx val="89"/>
          <c:order val="89"/>
          <c:tx>
            <c:strRef>
              <c:f>'Wybór sądu'!$G$110</c:f>
              <c:strCache>
                <c:ptCount val="1"/>
                <c:pt idx="0">
                  <c:v>s19o Wiersz 1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sądu'!$H$110:$J$110</c:f>
              <c:numCache>
                <c:formatCode>#,##0</c:formatCode>
                <c:ptCount val="3"/>
                <c:pt idx="0">
                  <c:v>3801</c:v>
                </c:pt>
                <c:pt idx="1">
                  <c:v>3245</c:v>
                </c:pt>
                <c:pt idx="2">
                  <c:v>13904</c:v>
                </c:pt>
              </c:numCache>
            </c:numRef>
          </c:val>
        </c:ser>
        <c:ser>
          <c:idx val="90"/>
          <c:order val="90"/>
          <c:tx>
            <c:strRef>
              <c:f>'Wybór sądu'!$G$111</c:f>
              <c:strCache>
                <c:ptCount val="1"/>
                <c:pt idx="0">
                  <c:v>s19o Wiersz 2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sądu'!$H$111:$J$111</c:f>
              <c:numCache>
                <c:formatCode>#,##0</c:formatCode>
                <c:ptCount val="3"/>
                <c:pt idx="0">
                  <c:v>6</c:v>
                </c:pt>
                <c:pt idx="1">
                  <c:v>10</c:v>
                </c:pt>
                <c:pt idx="2">
                  <c:v>4</c:v>
                </c:pt>
              </c:numCache>
            </c:numRef>
          </c:val>
        </c:ser>
        <c:ser>
          <c:idx val="91"/>
          <c:order val="91"/>
          <c:tx>
            <c:strRef>
              <c:f>'Wybór sądu'!$G$112</c:f>
              <c:strCache>
                <c:ptCount val="1"/>
                <c:pt idx="0">
                  <c:v>s19o Wiersz 3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sądu'!$H$112:$J$112</c:f>
              <c:numCache>
                <c:formatCode>#,##0</c:formatCode>
                <c:ptCount val="3"/>
                <c:pt idx="0">
                  <c:v>4277</c:v>
                </c:pt>
                <c:pt idx="1">
                  <c:v>4406</c:v>
                </c:pt>
                <c:pt idx="2">
                  <c:v>1517</c:v>
                </c:pt>
              </c:numCache>
            </c:numRef>
          </c:val>
        </c:ser>
        <c:ser>
          <c:idx val="92"/>
          <c:order val="92"/>
          <c:tx>
            <c:strRef>
              <c:f>'Wybór sądu'!$G$113</c:f>
              <c:strCache>
                <c:ptCount val="1"/>
                <c:pt idx="0">
                  <c:v>s19o Wiersz 4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sądu'!$H$113:$J$113</c:f>
              <c:numCache>
                <c:formatCode>#,##0;\-\ #,##0</c:formatCode>
                <c:ptCount val="3"/>
                <c:pt idx="0" formatCode="#,##0">
                  <c:v>1</c:v>
                </c:pt>
                <c:pt idx="1">
                  <c:v>0</c:v>
                </c:pt>
                <c:pt idx="2" formatCode="#,##0">
                  <c:v>5</c:v>
                </c:pt>
              </c:numCache>
            </c:numRef>
          </c:val>
        </c:ser>
        <c:ser>
          <c:idx val="93"/>
          <c:order val="93"/>
          <c:tx>
            <c:strRef>
              <c:f>'Wybór sądu'!$G$114</c:f>
              <c:strCache>
                <c:ptCount val="1"/>
                <c:pt idx="0">
                  <c:v>s19o Wiersz 5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sądu'!$H$114:$J$114</c:f>
              <c:numCache>
                <c:formatCode>#,##0</c:formatCode>
                <c:ptCount val="3"/>
                <c:pt idx="0">
                  <c:v>1115</c:v>
                </c:pt>
                <c:pt idx="1">
                  <c:v>1081</c:v>
                </c:pt>
                <c:pt idx="2">
                  <c:v>482</c:v>
                </c:pt>
              </c:numCache>
            </c:numRef>
          </c:val>
        </c:ser>
        <c:ser>
          <c:idx val="94"/>
          <c:order val="94"/>
          <c:tx>
            <c:strRef>
              <c:f>'Wybór sądu'!$G$115</c:f>
              <c:strCache>
                <c:ptCount val="1"/>
                <c:pt idx="0">
                  <c:v>s19o Wiersz 6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sądu'!$H$115:$J$115</c:f>
              <c:numCache>
                <c:formatCode>#,##0</c:formatCode>
                <c:ptCount val="3"/>
                <c:pt idx="0">
                  <c:v>29</c:v>
                </c:pt>
                <c:pt idx="1">
                  <c:v>37</c:v>
                </c:pt>
                <c:pt idx="2">
                  <c:v>9</c:v>
                </c:pt>
              </c:numCache>
            </c:numRef>
          </c:val>
        </c:ser>
        <c:ser>
          <c:idx val="95"/>
          <c:order val="95"/>
          <c:tx>
            <c:strRef>
              <c:f>'Wybór sądu'!$G$116</c:f>
              <c:strCache>
                <c:ptCount val="1"/>
                <c:pt idx="0">
                  <c:v>s19o Wiersz 7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sądu'!$H$116:$J$116</c:f>
              <c:numCache>
                <c:formatCode>#,##0</c:formatCode>
                <c:ptCount val="3"/>
                <c:pt idx="0">
                  <c:v>2862</c:v>
                </c:pt>
                <c:pt idx="1">
                  <c:v>2488</c:v>
                </c:pt>
                <c:pt idx="2">
                  <c:v>3030</c:v>
                </c:pt>
              </c:numCache>
            </c:numRef>
          </c:val>
        </c:ser>
        <c:ser>
          <c:idx val="96"/>
          <c:order val="96"/>
          <c:tx>
            <c:strRef>
              <c:f>'Wybór sądu'!$G$117</c:f>
              <c:strCache>
                <c:ptCount val="1"/>
                <c:pt idx="0">
                  <c:v>s19o Wiersz 8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sądu'!$H$117:$J$117</c:f>
              <c:numCache>
                <c:formatCode>#,##0</c:formatCode>
                <c:ptCount val="3"/>
                <c:pt idx="0">
                  <c:v>2355</c:v>
                </c:pt>
                <c:pt idx="1">
                  <c:v>2447</c:v>
                </c:pt>
                <c:pt idx="2">
                  <c:v>801</c:v>
                </c:pt>
              </c:numCache>
            </c:numRef>
          </c:val>
        </c:ser>
        <c:ser>
          <c:idx val="97"/>
          <c:order val="97"/>
          <c:tx>
            <c:strRef>
              <c:f>'Wybór sądu'!$G$118</c:f>
              <c:strCache>
                <c:ptCount val="1"/>
                <c:pt idx="0">
                  <c:v>s19o Wiersz 9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sądu'!$H$118:$J$118</c:f>
              <c:numCache>
                <c:formatCode>#,##0</c:formatCode>
                <c:ptCount val="3"/>
                <c:pt idx="0">
                  <c:v>39</c:v>
                </c:pt>
                <c:pt idx="1">
                  <c:v>31</c:v>
                </c:pt>
                <c:pt idx="2">
                  <c:v>23</c:v>
                </c:pt>
              </c:numCache>
            </c:numRef>
          </c:val>
        </c:ser>
        <c:ser>
          <c:idx val="98"/>
          <c:order val="98"/>
          <c:tx>
            <c:strRef>
              <c:f>'Wybór sądu'!$G$119</c:f>
              <c:strCache>
                <c:ptCount val="1"/>
                <c:pt idx="0">
                  <c:v>s19o Wiersz 10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sądu'!$H$119:$J$119</c:f>
              <c:numCache>
                <c:formatCode>#,##0</c:formatCode>
                <c:ptCount val="3"/>
                <c:pt idx="0" formatCode="#,##0;\-\ #,##0">
                  <c:v>0</c:v>
                </c:pt>
                <c:pt idx="1">
                  <c:v>1</c:v>
                </c:pt>
                <c:pt idx="2" formatCode="#,##0;\-\ #,##0">
                  <c:v>0</c:v>
                </c:pt>
              </c:numCache>
            </c:numRef>
          </c:val>
        </c:ser>
        <c:ser>
          <c:idx val="99"/>
          <c:order val="99"/>
          <c:tx>
            <c:strRef>
              <c:f>'Wybór sądu'!$G$120</c:f>
              <c:strCache>
                <c:ptCount val="1"/>
                <c:pt idx="0">
                  <c:v>s19o Wiersz 11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sądu'!$H$120:$J$120</c:f>
              <c:numCache>
                <c:formatCode>#,##0</c:formatCode>
                <c:ptCount val="3"/>
                <c:pt idx="0">
                  <c:v>6</c:v>
                </c:pt>
                <c:pt idx="1">
                  <c:v>11</c:v>
                </c:pt>
                <c:pt idx="2">
                  <c:v>6</c:v>
                </c:pt>
              </c:numCache>
            </c:numRef>
          </c:val>
        </c:ser>
        <c:ser>
          <c:idx val="100"/>
          <c:order val="100"/>
          <c:tx>
            <c:strRef>
              <c:f>'Wybór sądu'!$G$121</c:f>
              <c:strCache>
                <c:ptCount val="1"/>
                <c:pt idx="0">
                  <c:v>s19o Wiersz 12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sądu'!$H$121:$J$121</c:f>
              <c:numCache>
                <c:formatCode>#,##0</c:formatCode>
                <c:ptCount val="3"/>
                <c:pt idx="0">
                  <c:v>91</c:v>
                </c:pt>
                <c:pt idx="1">
                  <c:v>80</c:v>
                </c:pt>
                <c:pt idx="2">
                  <c:v>42</c:v>
                </c:pt>
              </c:numCache>
            </c:numRef>
          </c:val>
        </c:ser>
        <c:ser>
          <c:idx val="101"/>
          <c:order val="101"/>
          <c:tx>
            <c:strRef>
              <c:f>'Wybór sądu'!$G$122</c:f>
              <c:strCache>
                <c:ptCount val="1"/>
                <c:pt idx="0">
                  <c:v>s19k Wiersz 1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sądu'!$H$122:$J$122</c:f>
              <c:numCache>
                <c:formatCode>#,##0</c:formatCode>
                <c:ptCount val="3"/>
                <c:pt idx="0">
                  <c:v>1828</c:v>
                </c:pt>
                <c:pt idx="1">
                  <c:v>15946</c:v>
                </c:pt>
                <c:pt idx="2">
                  <c:v>15951</c:v>
                </c:pt>
              </c:numCache>
            </c:numRef>
          </c:val>
        </c:ser>
        <c:ser>
          <c:idx val="102"/>
          <c:order val="102"/>
          <c:tx>
            <c:strRef>
              <c:f>'Wybór sądu'!$G$123</c:f>
              <c:strCache>
                <c:ptCount val="1"/>
                <c:pt idx="0">
                  <c:v>s19k Wiersz 2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sądu'!$H$123:$J$123</c:f>
              <c:numCache>
                <c:formatCode>#,##0</c:formatCode>
                <c:ptCount val="3"/>
                <c:pt idx="0">
                  <c:v>41</c:v>
                </c:pt>
                <c:pt idx="1">
                  <c:v>69</c:v>
                </c:pt>
                <c:pt idx="2">
                  <c:v>186</c:v>
                </c:pt>
              </c:numCache>
            </c:numRef>
          </c:val>
        </c:ser>
        <c:ser>
          <c:idx val="103"/>
          <c:order val="103"/>
          <c:tx>
            <c:strRef>
              <c:f>'Wybór sądu'!$G$124</c:f>
              <c:strCache>
                <c:ptCount val="1"/>
                <c:pt idx="0">
                  <c:v>s19k Wiersz 3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sądu'!$H$124:$J$124</c:f>
              <c:numCache>
                <c:formatCode>#,##0</c:formatCode>
                <c:ptCount val="3"/>
                <c:pt idx="0">
                  <c:v>11</c:v>
                </c:pt>
                <c:pt idx="1">
                  <c:v>1</c:v>
                </c:pt>
                <c:pt idx="2">
                  <c:v>41</c:v>
                </c:pt>
              </c:numCache>
            </c:numRef>
          </c:val>
        </c:ser>
        <c:ser>
          <c:idx val="104"/>
          <c:order val="104"/>
          <c:tx>
            <c:strRef>
              <c:f>'Wybór sądu'!$G$125</c:f>
              <c:strCache>
                <c:ptCount val="1"/>
                <c:pt idx="0">
                  <c:v>s19k Wiersz 4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sądu'!$H$125:$J$125</c:f>
              <c:numCache>
                <c:formatCode>#,##0</c:formatCode>
                <c:ptCount val="3"/>
                <c:pt idx="0">
                  <c:v>92</c:v>
                </c:pt>
                <c:pt idx="1">
                  <c:v>53</c:v>
                </c:pt>
                <c:pt idx="2">
                  <c:v>309</c:v>
                </c:pt>
              </c:numCache>
            </c:numRef>
          </c:val>
        </c:ser>
        <c:ser>
          <c:idx val="105"/>
          <c:order val="105"/>
          <c:tx>
            <c:strRef>
              <c:f>'Wybór sądu'!$G$126</c:f>
              <c:strCache>
                <c:ptCount val="1"/>
                <c:pt idx="0">
                  <c:v>s19k Wiersz 5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sądu'!$H$126:$J$126</c:f>
              <c:numCache>
                <c:formatCode>#,##0</c:formatCode>
                <c:ptCount val="3"/>
                <c:pt idx="0">
                  <c:v>11</c:v>
                </c:pt>
                <c:pt idx="1">
                  <c:v>41</c:v>
                </c:pt>
                <c:pt idx="2">
                  <c:v>107</c:v>
                </c:pt>
              </c:numCache>
            </c:numRef>
          </c:val>
        </c:ser>
        <c:ser>
          <c:idx val="106"/>
          <c:order val="106"/>
          <c:tx>
            <c:strRef>
              <c:f>'Wybór sądu'!$G$127</c:f>
              <c:strCache>
                <c:ptCount val="1"/>
                <c:pt idx="0">
                  <c:v>s19k Wiersz 6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sądu'!$H$127:$J$127</c:f>
              <c:numCache>
                <c:formatCode>#,##0</c:formatCode>
                <c:ptCount val="3"/>
                <c:pt idx="0">
                  <c:v>10</c:v>
                </c:pt>
                <c:pt idx="1">
                  <c:v>35</c:v>
                </c:pt>
                <c:pt idx="2">
                  <c:v>55</c:v>
                </c:pt>
              </c:numCache>
            </c:numRef>
          </c:val>
        </c:ser>
        <c:ser>
          <c:idx val="107"/>
          <c:order val="107"/>
          <c:tx>
            <c:strRef>
              <c:f>'Wybór sądu'!$G$128</c:f>
              <c:strCache>
                <c:ptCount val="1"/>
                <c:pt idx="0">
                  <c:v>s19k Wiersz 7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sądu'!$H$128:$J$128</c:f>
              <c:numCache>
                <c:formatCode>#,##0</c:formatCode>
                <c:ptCount val="3"/>
                <c:pt idx="0">
                  <c:v>17</c:v>
                </c:pt>
                <c:pt idx="1">
                  <c:v>9</c:v>
                </c:pt>
                <c:pt idx="2">
                  <c:v>9</c:v>
                </c:pt>
              </c:numCache>
            </c:numRef>
          </c:val>
        </c:ser>
        <c:ser>
          <c:idx val="108"/>
          <c:order val="108"/>
          <c:tx>
            <c:strRef>
              <c:f>'Wybór sądu'!$G$129</c:f>
              <c:strCache>
                <c:ptCount val="1"/>
                <c:pt idx="0">
                  <c:v>s19k Wiersz 8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sądu'!$H$129:$J$129</c:f>
              <c:numCache>
                <c:formatCode>#,##0;\-\ #,##0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109"/>
          <c:order val="109"/>
          <c:tx>
            <c:strRef>
              <c:f>'Wybór sądu'!$G$130</c:f>
              <c:strCache>
                <c:ptCount val="1"/>
                <c:pt idx="0">
                  <c:v>s19k Wiersz 9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sądu'!$H$130:$J$130</c:f>
              <c:numCache>
                <c:formatCode>#,##0</c:formatCode>
                <c:ptCount val="3"/>
                <c:pt idx="0">
                  <c:v>42</c:v>
                </c:pt>
                <c:pt idx="1">
                  <c:v>35</c:v>
                </c:pt>
                <c:pt idx="2">
                  <c:v>29</c:v>
                </c:pt>
              </c:numCache>
            </c:numRef>
          </c:val>
        </c:ser>
        <c:ser>
          <c:idx val="110"/>
          <c:order val="110"/>
          <c:tx>
            <c:strRef>
              <c:f>'Wybór sądu'!$G$131</c:f>
              <c:strCache>
                <c:ptCount val="1"/>
                <c:pt idx="0">
                  <c:v>s05r Wiersz 1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sądu'!$H$131:$J$131</c:f>
              <c:numCache>
                <c:formatCode>#,##0.000</c:formatCode>
                <c:ptCount val="3"/>
                <c:pt idx="0">
                  <c:v>84240</c:v>
                </c:pt>
                <c:pt idx="1">
                  <c:v>96740</c:v>
                </c:pt>
                <c:pt idx="2">
                  <c:v>156125</c:v>
                </c:pt>
              </c:numCache>
            </c:numRef>
          </c:val>
        </c:ser>
        <c:ser>
          <c:idx val="111"/>
          <c:order val="111"/>
          <c:tx>
            <c:strRef>
              <c:f>'Wybór sądu'!$G$132</c:f>
              <c:strCache>
                <c:ptCount val="1"/>
                <c:pt idx="0">
                  <c:v>s05r Wiersz 1a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sądu'!$H$132:$J$132</c:f>
              <c:numCache>
                <c:formatCode>#,##0</c:formatCode>
                <c:ptCount val="3"/>
                <c:pt idx="0">
                  <c:v>84240</c:v>
                </c:pt>
                <c:pt idx="1">
                  <c:v>96740</c:v>
                </c:pt>
                <c:pt idx="2">
                  <c:v>156125</c:v>
                </c:pt>
              </c:numCache>
            </c:numRef>
          </c:val>
        </c:ser>
        <c:ser>
          <c:idx val="112"/>
          <c:order val="112"/>
          <c:tx>
            <c:strRef>
              <c:f>'Wybór sądu'!$G$133</c:f>
              <c:strCache>
                <c:ptCount val="1"/>
                <c:pt idx="0">
                  <c:v>s05r Wiersz 1b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sądu'!$H$133:$J$133</c:f>
              <c:numCache>
                <c:formatCode>#,##0</c:formatCode>
                <c:ptCount val="3"/>
              </c:numCache>
            </c:numRef>
          </c:val>
        </c:ser>
        <c:ser>
          <c:idx val="113"/>
          <c:order val="113"/>
          <c:tx>
            <c:strRef>
              <c:f>'Wybór sądu'!$G$134</c:f>
              <c:strCache>
                <c:ptCount val="1"/>
                <c:pt idx="0">
                  <c:v>s05r Wiersz 2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sądu'!$H$134:$J$134</c:f>
              <c:numCache>
                <c:formatCode>#,##0</c:formatCode>
                <c:ptCount val="3"/>
                <c:pt idx="0">
                  <c:v>10</c:v>
                </c:pt>
                <c:pt idx="1">
                  <c:v>4</c:v>
                </c:pt>
                <c:pt idx="2">
                  <c:v>16</c:v>
                </c:pt>
              </c:numCache>
            </c:numRef>
          </c:val>
        </c:ser>
        <c:ser>
          <c:idx val="114"/>
          <c:order val="114"/>
          <c:tx>
            <c:strRef>
              <c:f>'Wybór sądu'!$G$135</c:f>
              <c:strCache>
                <c:ptCount val="1"/>
                <c:pt idx="0">
                  <c:v>s05r Wiersz 3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sądu'!$H$135:$J$135</c:f>
              <c:numCache>
                <c:formatCode>#,##0.000</c:formatCode>
                <c:ptCount val="3"/>
                <c:pt idx="0">
                  <c:v>4436</c:v>
                </c:pt>
                <c:pt idx="1">
                  <c:v>4202</c:v>
                </c:pt>
                <c:pt idx="2">
                  <c:v>6746</c:v>
                </c:pt>
              </c:numCache>
            </c:numRef>
          </c:val>
        </c:ser>
        <c:ser>
          <c:idx val="115"/>
          <c:order val="115"/>
          <c:tx>
            <c:strRef>
              <c:f>'Wybór sądu'!$G$136</c:f>
              <c:strCache>
                <c:ptCount val="1"/>
                <c:pt idx="0">
                  <c:v>s05r Wiersz 3a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sądu'!$H$136:$J$136</c:f>
              <c:numCache>
                <c:formatCode>#,##0</c:formatCode>
                <c:ptCount val="3"/>
                <c:pt idx="0">
                  <c:v>4436</c:v>
                </c:pt>
                <c:pt idx="1">
                  <c:v>4202</c:v>
                </c:pt>
                <c:pt idx="2">
                  <c:v>6746</c:v>
                </c:pt>
              </c:numCache>
            </c:numRef>
          </c:val>
        </c:ser>
        <c:ser>
          <c:idx val="116"/>
          <c:order val="116"/>
          <c:tx>
            <c:strRef>
              <c:f>'Wybór sądu'!$G$137</c:f>
              <c:strCache>
                <c:ptCount val="1"/>
                <c:pt idx="0">
                  <c:v>s05r Wiersz 3b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sądu'!$H$137:$J$137</c:f>
              <c:numCache>
                <c:formatCode>#,##0</c:formatCode>
                <c:ptCount val="3"/>
              </c:numCache>
            </c:numRef>
          </c:val>
        </c:ser>
        <c:ser>
          <c:idx val="117"/>
          <c:order val="117"/>
          <c:tx>
            <c:strRef>
              <c:f>'Wybór sądu'!$G$138</c:f>
              <c:strCache>
                <c:ptCount val="1"/>
                <c:pt idx="0">
                  <c:v>s05r Wiersz 4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sądu'!$H$138:$J$138</c:f>
              <c:numCache>
                <c:formatCode>#,##0</c:formatCode>
                <c:ptCount val="3"/>
                <c:pt idx="0">
                  <c:v>53174</c:v>
                </c:pt>
                <c:pt idx="1">
                  <c:v>51186</c:v>
                </c:pt>
                <c:pt idx="2">
                  <c:v>20185</c:v>
                </c:pt>
              </c:numCache>
            </c:numRef>
          </c:val>
        </c:ser>
        <c:ser>
          <c:idx val="118"/>
          <c:order val="118"/>
          <c:tx>
            <c:strRef>
              <c:f>'Wybór sądu'!$G$139</c:f>
              <c:strCache>
                <c:ptCount val="1"/>
                <c:pt idx="0">
                  <c:v>s05r Wiersz 5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sądu'!$H$139:$J$139</c:f>
              <c:numCache>
                <c:formatCode>#,##0</c:formatCode>
                <c:ptCount val="3"/>
                <c:pt idx="0">
                  <c:v>291784</c:v>
                </c:pt>
                <c:pt idx="1">
                  <c:v>281791</c:v>
                </c:pt>
                <c:pt idx="2">
                  <c:v>107365</c:v>
                </c:pt>
              </c:numCache>
            </c:numRef>
          </c:val>
        </c:ser>
        <c:ser>
          <c:idx val="119"/>
          <c:order val="119"/>
          <c:tx>
            <c:strRef>
              <c:f>'Wybór sądu'!$G$140</c:f>
              <c:strCache>
                <c:ptCount val="1"/>
                <c:pt idx="0">
                  <c:v>s05r Wiersz 6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sądu'!$H$140:$J$140</c:f>
              <c:numCache>
                <c:formatCode>#,##0</c:formatCode>
                <c:ptCount val="3"/>
                <c:pt idx="0">
                  <c:v>183248</c:v>
                </c:pt>
                <c:pt idx="1">
                  <c:v>179002</c:v>
                </c:pt>
                <c:pt idx="2">
                  <c:v>74870</c:v>
                </c:pt>
              </c:numCache>
            </c:numRef>
          </c:val>
        </c:ser>
        <c:ser>
          <c:idx val="120"/>
          <c:order val="120"/>
          <c:tx>
            <c:strRef>
              <c:f>'Wybór sądu'!$G$141</c:f>
              <c:strCache>
                <c:ptCount val="1"/>
                <c:pt idx="0">
                  <c:v>s05r Wiersz 7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sądu'!$H$141:$J$141</c:f>
              <c:numCache>
                <c:formatCode>#,##0</c:formatCode>
                <c:ptCount val="3"/>
                <c:pt idx="0">
                  <c:v>108536</c:v>
                </c:pt>
                <c:pt idx="1">
                  <c:v>102789</c:v>
                </c:pt>
                <c:pt idx="2">
                  <c:v>32495</c:v>
                </c:pt>
              </c:numCache>
            </c:numRef>
          </c:val>
        </c:ser>
        <c:ser>
          <c:idx val="121"/>
          <c:order val="121"/>
          <c:tx>
            <c:strRef>
              <c:f>'Wybór sądu'!$G$142</c:f>
              <c:strCache>
                <c:ptCount val="1"/>
                <c:pt idx="0">
                  <c:v>s05r Wiersz 8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sądu'!$H$142:$J$142</c:f>
              <c:numCache>
                <c:formatCode>#,##0</c:formatCode>
                <c:ptCount val="3"/>
                <c:pt idx="0">
                  <c:v>164887</c:v>
                </c:pt>
                <c:pt idx="1">
                  <c:v>145175</c:v>
                </c:pt>
                <c:pt idx="2">
                  <c:v>142343</c:v>
                </c:pt>
              </c:numCache>
            </c:numRef>
          </c:val>
        </c:ser>
        <c:ser>
          <c:idx val="122"/>
          <c:order val="122"/>
          <c:tx>
            <c:strRef>
              <c:f>'Wybór sądu'!$G$143</c:f>
              <c:strCache>
                <c:ptCount val="1"/>
                <c:pt idx="0">
                  <c:v>s05r Wiersz 9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sądu'!$H$143:$J$143</c:f>
              <c:numCache>
                <c:formatCode>#,##0.000</c:formatCode>
                <c:ptCount val="3"/>
                <c:pt idx="0">
                  <c:v>18844</c:v>
                </c:pt>
                <c:pt idx="1">
                  <c:v>15132</c:v>
                </c:pt>
                <c:pt idx="2">
                  <c:v>17734</c:v>
                </c:pt>
              </c:numCache>
            </c:numRef>
          </c:val>
        </c:ser>
        <c:ser>
          <c:idx val="123"/>
          <c:order val="123"/>
          <c:tx>
            <c:strRef>
              <c:f>'Wybór sądu'!$G$144</c:f>
              <c:strCache>
                <c:ptCount val="1"/>
                <c:pt idx="0">
                  <c:v>s05r Wiersz 9a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sądu'!$H$144:$J$144</c:f>
              <c:numCache>
                <c:formatCode>#,##0</c:formatCode>
                <c:ptCount val="3"/>
                <c:pt idx="0">
                  <c:v>18844</c:v>
                </c:pt>
                <c:pt idx="1">
                  <c:v>15132</c:v>
                </c:pt>
                <c:pt idx="2">
                  <c:v>17734</c:v>
                </c:pt>
              </c:numCache>
            </c:numRef>
          </c:val>
        </c:ser>
        <c:ser>
          <c:idx val="124"/>
          <c:order val="124"/>
          <c:tx>
            <c:strRef>
              <c:f>'Wybór sądu'!$G$145</c:f>
              <c:strCache>
                <c:ptCount val="1"/>
                <c:pt idx="0">
                  <c:v>s05r Wiersz 9b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sądu'!$H$145:$J$145</c:f>
              <c:numCache>
                <c:formatCode>#,##0</c:formatCode>
                <c:ptCount val="3"/>
              </c:numCache>
            </c:numRef>
          </c:val>
        </c:ser>
        <c:ser>
          <c:idx val="125"/>
          <c:order val="125"/>
          <c:tx>
            <c:strRef>
              <c:f>'Wybór sądu'!$G$146</c:f>
              <c:strCache>
                <c:ptCount val="1"/>
                <c:pt idx="0">
                  <c:v>s05r Wiersz 10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sądu'!$H$146:$J$146</c:f>
              <c:numCache>
                <c:formatCode>#,##0</c:formatCode>
                <c:ptCount val="3"/>
                <c:pt idx="0">
                  <c:v>703</c:v>
                </c:pt>
                <c:pt idx="1">
                  <c:v>501</c:v>
                </c:pt>
                <c:pt idx="2">
                  <c:v>595</c:v>
                </c:pt>
              </c:numCache>
            </c:numRef>
          </c:val>
        </c:ser>
        <c:ser>
          <c:idx val="126"/>
          <c:order val="126"/>
          <c:tx>
            <c:strRef>
              <c:f>'Wybór sądu'!$G$147</c:f>
              <c:strCache>
                <c:ptCount val="1"/>
                <c:pt idx="0">
                  <c:v>s01r Wiersz 1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sądu'!$H$147:$J$147</c:f>
              <c:numCache>
                <c:formatCode>#,##0</c:formatCode>
                <c:ptCount val="3"/>
                <c:pt idx="0">
                  <c:v>161080</c:v>
                </c:pt>
                <c:pt idx="1">
                  <c:v>141308</c:v>
                </c:pt>
                <c:pt idx="2">
                  <c:v>323861</c:v>
                </c:pt>
              </c:numCache>
            </c:numRef>
          </c:val>
        </c:ser>
        <c:ser>
          <c:idx val="127"/>
          <c:order val="127"/>
          <c:tx>
            <c:strRef>
              <c:f>'Wybór sądu'!$G$148</c:f>
              <c:strCache>
                <c:ptCount val="1"/>
                <c:pt idx="0">
                  <c:v>s01r Wiersz 2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sądu'!$H$148:$J$148</c:f>
              <c:numCache>
                <c:formatCode>#,##0</c:formatCode>
                <c:ptCount val="3"/>
              </c:numCache>
            </c:numRef>
          </c:val>
        </c:ser>
        <c:ser>
          <c:idx val="128"/>
          <c:order val="128"/>
          <c:tx>
            <c:strRef>
              <c:f>'Wybór sądu'!$G$149</c:f>
              <c:strCache>
                <c:ptCount val="1"/>
                <c:pt idx="0">
                  <c:v>s01r Wiersz 3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sądu'!$H$149:$J$149</c:f>
              <c:numCache>
                <c:formatCode>#,##0</c:formatCode>
                <c:ptCount val="3"/>
                <c:pt idx="0">
                  <c:v>24</c:v>
                </c:pt>
                <c:pt idx="1">
                  <c:v>22</c:v>
                </c:pt>
                <c:pt idx="2">
                  <c:v>173</c:v>
                </c:pt>
              </c:numCache>
            </c:numRef>
          </c:val>
        </c:ser>
        <c:ser>
          <c:idx val="129"/>
          <c:order val="129"/>
          <c:tx>
            <c:strRef>
              <c:f>'Wybór sądu'!$G$150</c:f>
              <c:strCache>
                <c:ptCount val="1"/>
                <c:pt idx="0">
                  <c:v>s01r Wiersz 4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sądu'!$H$150:$J$150</c:f>
              <c:numCache>
                <c:formatCode>#,##0</c:formatCode>
                <c:ptCount val="3"/>
                <c:pt idx="0">
                  <c:v>124610</c:v>
                </c:pt>
                <c:pt idx="1">
                  <c:v>109285</c:v>
                </c:pt>
                <c:pt idx="2">
                  <c:v>164792</c:v>
                </c:pt>
              </c:numCache>
            </c:numRef>
          </c:val>
        </c:ser>
        <c:ser>
          <c:idx val="130"/>
          <c:order val="130"/>
          <c:tx>
            <c:strRef>
              <c:f>'Wybór sądu'!$G$151</c:f>
              <c:strCache>
                <c:ptCount val="1"/>
                <c:pt idx="0">
                  <c:v>s01r Wiersz 5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sądu'!$H$151:$J$151</c:f>
              <c:numCache>
                <c:formatCode>#,##0</c:formatCode>
                <c:ptCount val="3"/>
                <c:pt idx="0">
                  <c:v>699339</c:v>
                </c:pt>
                <c:pt idx="1">
                  <c:v>851519</c:v>
                </c:pt>
                <c:pt idx="2">
                  <c:v>255384</c:v>
                </c:pt>
              </c:numCache>
            </c:numRef>
          </c:val>
        </c:ser>
        <c:ser>
          <c:idx val="131"/>
          <c:order val="131"/>
          <c:tx>
            <c:strRef>
              <c:f>'Wybór sądu'!$G$152</c:f>
              <c:strCache>
                <c:ptCount val="1"/>
                <c:pt idx="0">
                  <c:v>s01r Wiersz 6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sądu'!$H$152:$J$152</c:f>
              <c:numCache>
                <c:formatCode>#,##0</c:formatCode>
                <c:ptCount val="3"/>
                <c:pt idx="0">
                  <c:v>186597</c:v>
                </c:pt>
                <c:pt idx="1">
                  <c:v>180731</c:v>
                </c:pt>
                <c:pt idx="2">
                  <c:v>195707</c:v>
                </c:pt>
              </c:numCache>
            </c:numRef>
          </c:val>
        </c:ser>
        <c:ser>
          <c:idx val="132"/>
          <c:order val="132"/>
          <c:tx>
            <c:strRef>
              <c:f>'Wybór sądu'!$G$153</c:f>
              <c:strCache>
                <c:ptCount val="1"/>
                <c:pt idx="0">
                  <c:v>s01r Wiersz 7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sądu'!$H$153:$J$153</c:f>
              <c:numCache>
                <c:formatCode>#,##0</c:formatCode>
                <c:ptCount val="3"/>
                <c:pt idx="0">
                  <c:v>6309</c:v>
                </c:pt>
                <c:pt idx="1">
                  <c:v>5605</c:v>
                </c:pt>
                <c:pt idx="2">
                  <c:v>6026</c:v>
                </c:pt>
              </c:numCache>
            </c:numRef>
          </c:val>
        </c:ser>
        <c:ser>
          <c:idx val="133"/>
          <c:order val="133"/>
          <c:tx>
            <c:strRef>
              <c:f>'Wybór sądu'!$G$154</c:f>
              <c:strCache>
                <c:ptCount val="1"/>
                <c:pt idx="0">
                  <c:v>s01r Wiersz 8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sądu'!$H$154:$J$154</c:f>
              <c:numCache>
                <c:formatCode>#,##0</c:formatCode>
                <c:ptCount val="3"/>
                <c:pt idx="0">
                  <c:v>8</c:v>
                </c:pt>
                <c:pt idx="1">
                  <c:v>11</c:v>
                </c:pt>
                <c:pt idx="2">
                  <c:v>11</c:v>
                </c:pt>
              </c:numCache>
            </c:numRef>
          </c:val>
        </c:ser>
        <c:ser>
          <c:idx val="134"/>
          <c:order val="134"/>
          <c:tx>
            <c:strRef>
              <c:f>'Wybór sądu'!$G$155</c:f>
              <c:strCache>
                <c:ptCount val="1"/>
                <c:pt idx="0">
                  <c:v>s01r Wiersz 9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sądu'!$H$155:$J$155</c:f>
              <c:numCache>
                <c:formatCode>#,##0</c:formatCode>
                <c:ptCount val="3"/>
                <c:pt idx="0">
                  <c:v>807147</c:v>
                </c:pt>
                <c:pt idx="1">
                  <c:v>829940</c:v>
                </c:pt>
                <c:pt idx="2">
                  <c:v>180781</c:v>
                </c:pt>
              </c:numCache>
            </c:numRef>
          </c:val>
        </c:ser>
        <c:ser>
          <c:idx val="135"/>
          <c:order val="135"/>
          <c:tx>
            <c:strRef>
              <c:f>'Wybór sądu'!$G$156</c:f>
              <c:strCache>
                <c:ptCount val="1"/>
                <c:pt idx="0">
                  <c:v>s01r Wiersz 10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sądu'!$H$156:$J$156</c:f>
              <c:numCache>
                <c:formatCode>#,##0</c:formatCode>
                <c:ptCount val="3"/>
                <c:pt idx="0">
                  <c:v>404</c:v>
                </c:pt>
                <c:pt idx="1">
                  <c:v>388</c:v>
                </c:pt>
                <c:pt idx="2">
                  <c:v>102</c:v>
                </c:pt>
              </c:numCache>
            </c:numRef>
          </c:val>
        </c:ser>
        <c:ser>
          <c:idx val="136"/>
          <c:order val="136"/>
          <c:tx>
            <c:strRef>
              <c:f>'Wybór sądu'!$G$157</c:f>
              <c:strCache>
                <c:ptCount val="1"/>
                <c:pt idx="0">
                  <c:v>s16r Wiersz 1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sądu'!$H$157:$J$157</c:f>
              <c:numCache>
                <c:formatCode>#,##0</c:formatCode>
                <c:ptCount val="3"/>
                <c:pt idx="0">
                  <c:v>41762</c:v>
                </c:pt>
                <c:pt idx="1">
                  <c:v>40039</c:v>
                </c:pt>
                <c:pt idx="2">
                  <c:v>65789</c:v>
                </c:pt>
              </c:numCache>
            </c:numRef>
          </c:val>
        </c:ser>
        <c:ser>
          <c:idx val="137"/>
          <c:order val="137"/>
          <c:tx>
            <c:strRef>
              <c:f>'Wybór sądu'!$G$158</c:f>
              <c:strCache>
                <c:ptCount val="1"/>
                <c:pt idx="0">
                  <c:v>s16r Wiersz 2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sądu'!$H$158:$J$158</c:f>
              <c:numCache>
                <c:formatCode>#,##0</c:formatCode>
                <c:ptCount val="3"/>
                <c:pt idx="0">
                  <c:v>36158</c:v>
                </c:pt>
                <c:pt idx="1">
                  <c:v>35669</c:v>
                </c:pt>
                <c:pt idx="2">
                  <c:v>30899</c:v>
                </c:pt>
              </c:numCache>
            </c:numRef>
          </c:val>
        </c:ser>
        <c:ser>
          <c:idx val="138"/>
          <c:order val="138"/>
          <c:tx>
            <c:strRef>
              <c:f>'Wybór sądu'!$G$159</c:f>
              <c:strCache>
                <c:ptCount val="1"/>
                <c:pt idx="0">
                  <c:v>s16r Wiersz 3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sądu'!$H$159:$J$159</c:f>
              <c:numCache>
                <c:formatCode>#,##0</c:formatCode>
                <c:ptCount val="3"/>
                <c:pt idx="0">
                  <c:v>56615</c:v>
                </c:pt>
                <c:pt idx="1">
                  <c:v>50097</c:v>
                </c:pt>
                <c:pt idx="2">
                  <c:v>64681</c:v>
                </c:pt>
              </c:numCache>
            </c:numRef>
          </c:val>
        </c:ser>
        <c:ser>
          <c:idx val="139"/>
          <c:order val="139"/>
          <c:tx>
            <c:strRef>
              <c:f>'Wybór sądu'!$G$160</c:f>
              <c:strCache>
                <c:ptCount val="1"/>
                <c:pt idx="0">
                  <c:v>s18r w4+w5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sądu'!$H$160:$J$160</c:f>
              <c:numCache>
                <c:formatCode>#,##0.000</c:formatCode>
                <c:ptCount val="3"/>
                <c:pt idx="0">
                  <c:v>104</c:v>
                </c:pt>
                <c:pt idx="1">
                  <c:v>12401</c:v>
                </c:pt>
                <c:pt idx="2">
                  <c:v>5282</c:v>
                </c:pt>
              </c:numCache>
            </c:numRef>
          </c:val>
        </c:ser>
        <c:ser>
          <c:idx val="140"/>
          <c:order val="140"/>
          <c:tx>
            <c:strRef>
              <c:f>'Wybór sądu'!$G$161</c:f>
              <c:strCache>
                <c:ptCount val="1"/>
                <c:pt idx="0">
                  <c:v>s18r Wiersz 4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sądu'!$H$161:$J$161</c:f>
              <c:numCache>
                <c:formatCode>#,##0</c:formatCode>
                <c:ptCount val="3"/>
                <c:pt idx="0">
                  <c:v>45</c:v>
                </c:pt>
                <c:pt idx="1">
                  <c:v>5616</c:v>
                </c:pt>
                <c:pt idx="2">
                  <c:v>1922</c:v>
                </c:pt>
              </c:numCache>
            </c:numRef>
          </c:val>
        </c:ser>
        <c:ser>
          <c:idx val="141"/>
          <c:order val="141"/>
          <c:tx>
            <c:strRef>
              <c:f>'Wybór sądu'!$G$162</c:f>
              <c:strCache>
                <c:ptCount val="1"/>
                <c:pt idx="0">
                  <c:v>s18r Wiersz 5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sądu'!$H$162:$J$162</c:f>
              <c:numCache>
                <c:formatCode>#,##0</c:formatCode>
                <c:ptCount val="3"/>
                <c:pt idx="0">
                  <c:v>59</c:v>
                </c:pt>
                <c:pt idx="1">
                  <c:v>6785</c:v>
                </c:pt>
                <c:pt idx="2">
                  <c:v>3360</c:v>
                </c:pt>
              </c:numCache>
            </c:numRef>
          </c:val>
        </c:ser>
        <c:ser>
          <c:idx val="142"/>
          <c:order val="142"/>
          <c:tx>
            <c:strRef>
              <c:f>'Wybór sądu'!$G$163</c:f>
              <c:strCache>
                <c:ptCount val="1"/>
                <c:pt idx="0">
                  <c:v>s16r w6+w7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sądu'!$H$163:$J$163</c:f>
              <c:numCache>
                <c:formatCode>#,##0.000</c:formatCode>
                <c:ptCount val="3"/>
                <c:pt idx="0">
                  <c:v>5260</c:v>
                </c:pt>
                <c:pt idx="1">
                  <c:v>8151</c:v>
                </c:pt>
                <c:pt idx="2">
                  <c:v>4543</c:v>
                </c:pt>
              </c:numCache>
            </c:numRef>
          </c:val>
        </c:ser>
        <c:ser>
          <c:idx val="143"/>
          <c:order val="143"/>
          <c:tx>
            <c:strRef>
              <c:f>'Wybór sądu'!$G$164</c:f>
              <c:strCache>
                <c:ptCount val="1"/>
                <c:pt idx="0">
                  <c:v>s16r Wiersz 6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sądu'!$H$164:$J$164</c:f>
              <c:numCache>
                <c:formatCode>#,##0</c:formatCode>
                <c:ptCount val="3"/>
                <c:pt idx="0">
                  <c:v>2319</c:v>
                </c:pt>
                <c:pt idx="1">
                  <c:v>3910</c:v>
                </c:pt>
                <c:pt idx="2">
                  <c:v>2012</c:v>
                </c:pt>
              </c:numCache>
            </c:numRef>
          </c:val>
        </c:ser>
        <c:ser>
          <c:idx val="144"/>
          <c:order val="144"/>
          <c:tx>
            <c:strRef>
              <c:f>'Wybór sądu'!$G$165</c:f>
              <c:strCache>
                <c:ptCount val="1"/>
                <c:pt idx="0">
                  <c:v>s16r Wiersz 7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sądu'!$H$165:$J$165</c:f>
              <c:numCache>
                <c:formatCode>#,##0</c:formatCode>
                <c:ptCount val="3"/>
                <c:pt idx="0">
                  <c:v>2941</c:v>
                </c:pt>
                <c:pt idx="1">
                  <c:v>4241</c:v>
                </c:pt>
                <c:pt idx="2">
                  <c:v>2531</c:v>
                </c:pt>
              </c:numCache>
            </c:numRef>
          </c:val>
        </c:ser>
        <c:ser>
          <c:idx val="145"/>
          <c:order val="145"/>
          <c:tx>
            <c:strRef>
              <c:f>'Wybór sądu'!$G$166</c:f>
              <c:strCache>
                <c:ptCount val="1"/>
                <c:pt idx="0">
                  <c:v>s16r Wiersz 8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sądu'!$H$166:$J$166</c:f>
              <c:numCache>
                <c:formatCode>#,##0</c:formatCode>
                <c:ptCount val="3"/>
                <c:pt idx="0">
                  <c:v>104</c:v>
                </c:pt>
                <c:pt idx="1">
                  <c:v>133</c:v>
                </c:pt>
                <c:pt idx="2">
                  <c:v>222</c:v>
                </c:pt>
              </c:numCache>
            </c:numRef>
          </c:val>
        </c:ser>
        <c:ser>
          <c:idx val="146"/>
          <c:order val="146"/>
          <c:tx>
            <c:strRef>
              <c:f>'Wybór sądu'!$G$167</c:f>
              <c:strCache>
                <c:ptCount val="1"/>
                <c:pt idx="0">
                  <c:v>s16r Wiersz 9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sądu'!$H$167:$J$167</c:f>
              <c:numCache>
                <c:formatCode>#,##0</c:formatCode>
                <c:ptCount val="3"/>
                <c:pt idx="0">
                  <c:v>1</c:v>
                </c:pt>
                <c:pt idx="1">
                  <c:v>1</c:v>
                </c:pt>
                <c:pt idx="2" formatCode="#,##0;\-\ #,##0">
                  <c:v>0</c:v>
                </c:pt>
              </c:numCache>
            </c:numRef>
          </c:val>
        </c:ser>
        <c:ser>
          <c:idx val="147"/>
          <c:order val="147"/>
          <c:tx>
            <c:strRef>
              <c:f>'Wybór sądu'!$G$168</c:f>
              <c:strCache>
                <c:ptCount val="1"/>
                <c:pt idx="0">
                  <c:v>s16r Wiersz 10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sądu'!$H$168:$J$168</c:f>
              <c:numCache>
                <c:formatCode>#,##0</c:formatCode>
                <c:ptCount val="3"/>
                <c:pt idx="0">
                  <c:v>2414</c:v>
                </c:pt>
                <c:pt idx="1">
                  <c:v>2713</c:v>
                </c:pt>
                <c:pt idx="2">
                  <c:v>2482</c:v>
                </c:pt>
              </c:numCache>
            </c:numRef>
          </c:val>
        </c:ser>
        <c:ser>
          <c:idx val="148"/>
          <c:order val="148"/>
          <c:tx>
            <c:strRef>
              <c:f>'Wybór sądu'!$G$169</c:f>
              <c:strCache>
                <c:ptCount val="1"/>
                <c:pt idx="0">
                  <c:v>s16r Wiersz 11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sądu'!$H$169:$J$169</c:f>
              <c:numCache>
                <c:formatCode>#,##0</c:formatCode>
                <c:ptCount val="3"/>
                <c:pt idx="0">
                  <c:v>18624</c:v>
                </c:pt>
                <c:pt idx="1">
                  <c:v>18085</c:v>
                </c:pt>
                <c:pt idx="2">
                  <c:v>6040</c:v>
                </c:pt>
              </c:numCache>
            </c:numRef>
          </c:val>
        </c:ser>
        <c:ser>
          <c:idx val="149"/>
          <c:order val="149"/>
          <c:tx>
            <c:strRef>
              <c:f>'Wybór sądu'!$G$170</c:f>
              <c:strCache>
                <c:ptCount val="1"/>
                <c:pt idx="0">
                  <c:v>s16r Wiersz 12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sądu'!$H$170:$J$170</c:f>
              <c:numCache>
                <c:formatCode>#,##0</c:formatCode>
                <c:ptCount val="3"/>
                <c:pt idx="0">
                  <c:v>11600</c:v>
                </c:pt>
                <c:pt idx="1">
                  <c:v>11312</c:v>
                </c:pt>
                <c:pt idx="2">
                  <c:v>4279</c:v>
                </c:pt>
              </c:numCache>
            </c:numRef>
          </c:val>
        </c:ser>
        <c:ser>
          <c:idx val="150"/>
          <c:order val="150"/>
          <c:tx>
            <c:strRef>
              <c:f>'Wybór sądu'!$G$171</c:f>
              <c:strCache>
                <c:ptCount val="1"/>
                <c:pt idx="0">
                  <c:v>s16r Wiersz 13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sądu'!$H$171:$J$171</c:f>
              <c:numCache>
                <c:formatCode>#,##0</c:formatCode>
                <c:ptCount val="3"/>
                <c:pt idx="0">
                  <c:v>172343</c:v>
                </c:pt>
                <c:pt idx="1">
                  <c:v>172343</c:v>
                </c:pt>
                <c:pt idx="2" formatCode="#,##0;\-\ #,##0">
                  <c:v>0</c:v>
                </c:pt>
              </c:numCache>
            </c:numRef>
          </c:val>
        </c:ser>
        <c:ser>
          <c:idx val="151"/>
          <c:order val="151"/>
          <c:tx>
            <c:strRef>
              <c:f>'Wybór sądu'!$G$172</c:f>
              <c:strCache>
                <c:ptCount val="1"/>
                <c:pt idx="0">
                  <c:v>s16r Wiersz 14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sądu'!$H$172:$J$172</c:f>
              <c:numCache>
                <c:formatCode>#,##0</c:formatCode>
                <c:ptCount val="3"/>
                <c:pt idx="0">
                  <c:v>7</c:v>
                </c:pt>
                <c:pt idx="1">
                  <c:v>6</c:v>
                </c:pt>
                <c:pt idx="2">
                  <c:v>5</c:v>
                </c:pt>
              </c:numCache>
            </c:numRef>
          </c:val>
        </c:ser>
        <c:ser>
          <c:idx val="152"/>
          <c:order val="152"/>
          <c:tx>
            <c:strRef>
              <c:f>'Wybór sądu'!$G$173</c:f>
              <c:strCache>
                <c:ptCount val="1"/>
                <c:pt idx="0">
                  <c:v>s12r Wiersz 1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sądu'!$H$173:$J$173</c:f>
              <c:numCache>
                <c:formatCode>#,##0</c:formatCode>
                <c:ptCount val="3"/>
                <c:pt idx="0">
                  <c:v>17835</c:v>
                </c:pt>
                <c:pt idx="1">
                  <c:v>16303</c:v>
                </c:pt>
                <c:pt idx="2">
                  <c:v>37419</c:v>
                </c:pt>
              </c:numCache>
            </c:numRef>
          </c:val>
        </c:ser>
        <c:ser>
          <c:idx val="153"/>
          <c:order val="153"/>
          <c:tx>
            <c:strRef>
              <c:f>'Wybór sądu'!$G$174</c:f>
              <c:strCache>
                <c:ptCount val="1"/>
                <c:pt idx="0">
                  <c:v>s12r Wiersz 2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sądu'!$H$174:$J$174</c:f>
              <c:numCache>
                <c:formatCode>#,##0</c:formatCode>
                <c:ptCount val="3"/>
              </c:numCache>
            </c:numRef>
          </c:val>
        </c:ser>
        <c:ser>
          <c:idx val="154"/>
          <c:order val="154"/>
          <c:tx>
            <c:strRef>
              <c:f>'Wybór sądu'!$G$175</c:f>
              <c:strCache>
                <c:ptCount val="1"/>
                <c:pt idx="0">
                  <c:v>s12r Wiersz 3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sądu'!$H$175:$J$175</c:f>
              <c:numCache>
                <c:formatCode>#,##0</c:formatCode>
                <c:ptCount val="3"/>
              </c:numCache>
            </c:numRef>
          </c:val>
        </c:ser>
        <c:ser>
          <c:idx val="155"/>
          <c:order val="155"/>
          <c:tx>
            <c:strRef>
              <c:f>'Wybór sądu'!$G$176</c:f>
              <c:strCache>
                <c:ptCount val="1"/>
                <c:pt idx="0">
                  <c:v>s12r Wiersz 4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sądu'!$H$176:$J$176</c:f>
              <c:numCache>
                <c:formatCode>#,##0</c:formatCode>
                <c:ptCount val="3"/>
                <c:pt idx="0">
                  <c:v>3735</c:v>
                </c:pt>
                <c:pt idx="1">
                  <c:v>3774</c:v>
                </c:pt>
                <c:pt idx="2">
                  <c:v>874</c:v>
                </c:pt>
              </c:numCache>
            </c:numRef>
          </c:val>
        </c:ser>
        <c:ser>
          <c:idx val="156"/>
          <c:order val="156"/>
          <c:tx>
            <c:strRef>
              <c:f>'Wybór sądu'!$G$177</c:f>
              <c:strCache>
                <c:ptCount val="1"/>
                <c:pt idx="0">
                  <c:v>s12r Wiersz 5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sądu'!$H$177:$J$177</c:f>
              <c:numCache>
                <c:formatCode>#,##0</c:formatCode>
                <c:ptCount val="3"/>
                <c:pt idx="0">
                  <c:v>4521</c:v>
                </c:pt>
                <c:pt idx="1">
                  <c:v>3574</c:v>
                </c:pt>
                <c:pt idx="2">
                  <c:v>3417</c:v>
                </c:pt>
              </c:numCache>
            </c:numRef>
          </c:val>
        </c:ser>
        <c:ser>
          <c:idx val="157"/>
          <c:order val="157"/>
          <c:tx>
            <c:strRef>
              <c:f>'Wybór sądu'!$G$178</c:f>
              <c:strCache>
                <c:ptCount val="1"/>
                <c:pt idx="0">
                  <c:v>s12r Wiersz 6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sądu'!$H$178:$J$178</c:f>
              <c:numCache>
                <c:formatCode>#,##0;\-\ #,##0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158"/>
          <c:order val="158"/>
          <c:tx>
            <c:strRef>
              <c:f>'Wybór sądu'!$G$179</c:f>
              <c:strCache>
                <c:ptCount val="1"/>
                <c:pt idx="0">
                  <c:v>s11r Wiersz 1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sądu'!$H$179:$J$179</c:f>
              <c:numCache>
                <c:formatCode>#,##0</c:formatCode>
                <c:ptCount val="3"/>
                <c:pt idx="0">
                  <c:v>8735</c:v>
                </c:pt>
                <c:pt idx="1">
                  <c:v>7581</c:v>
                </c:pt>
                <c:pt idx="2">
                  <c:v>20324</c:v>
                </c:pt>
              </c:numCache>
            </c:numRef>
          </c:val>
        </c:ser>
        <c:ser>
          <c:idx val="159"/>
          <c:order val="159"/>
          <c:tx>
            <c:strRef>
              <c:f>'Wybór sądu'!$G$180</c:f>
              <c:strCache>
                <c:ptCount val="1"/>
                <c:pt idx="0">
                  <c:v>s11r Wiersz 2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sądu'!$H$180:$J$180</c:f>
              <c:numCache>
                <c:formatCode>#,##0</c:formatCode>
                <c:ptCount val="3"/>
                <c:pt idx="0">
                  <c:v>570</c:v>
                </c:pt>
                <c:pt idx="1">
                  <c:v>571</c:v>
                </c:pt>
                <c:pt idx="2">
                  <c:v>489</c:v>
                </c:pt>
              </c:numCache>
            </c:numRef>
          </c:val>
        </c:ser>
        <c:ser>
          <c:idx val="160"/>
          <c:order val="160"/>
          <c:tx>
            <c:strRef>
              <c:f>'Wybór sądu'!$G$181</c:f>
              <c:strCache>
                <c:ptCount val="1"/>
                <c:pt idx="0">
                  <c:v>s11r Wiersz 3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sądu'!$H$181:$J$181</c:f>
              <c:numCache>
                <c:formatCode>#,##0;\-\ #,##0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161"/>
          <c:order val="161"/>
          <c:tx>
            <c:strRef>
              <c:f>'Wybór sądu'!$G$182</c:f>
              <c:strCache>
                <c:ptCount val="1"/>
                <c:pt idx="0">
                  <c:v>s16r Wiersz 1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sądu'!$H$182:$J$182</c:f>
              <c:numCache>
                <c:formatCode>#,##0</c:formatCode>
                <c:ptCount val="3"/>
                <c:pt idx="0">
                  <c:v>26030</c:v>
                </c:pt>
                <c:pt idx="1">
                  <c:v>22885</c:v>
                </c:pt>
                <c:pt idx="2">
                  <c:v>64083</c:v>
                </c:pt>
              </c:numCache>
            </c:numRef>
          </c:val>
        </c:ser>
        <c:ser>
          <c:idx val="162"/>
          <c:order val="162"/>
          <c:tx>
            <c:strRef>
              <c:f>'Wybór sądu'!$G$183</c:f>
              <c:strCache>
                <c:ptCount val="1"/>
                <c:pt idx="0">
                  <c:v>s16r Wiersz 2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sądu'!$H$183:$J$183</c:f>
              <c:numCache>
                <c:formatCode>#,##0</c:formatCode>
                <c:ptCount val="3"/>
              </c:numCache>
            </c:numRef>
          </c:val>
        </c:ser>
        <c:ser>
          <c:idx val="163"/>
          <c:order val="163"/>
          <c:tx>
            <c:strRef>
              <c:f>'Wybór sądu'!$G$184</c:f>
              <c:strCache>
                <c:ptCount val="1"/>
                <c:pt idx="0">
                  <c:v>s16r Wiersz 3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sądu'!$H$184:$J$184</c:f>
              <c:numCache>
                <c:formatCode>#,##0</c:formatCode>
                <c:ptCount val="3"/>
                <c:pt idx="0">
                  <c:v>96</c:v>
                </c:pt>
                <c:pt idx="1">
                  <c:v>65</c:v>
                </c:pt>
                <c:pt idx="2">
                  <c:v>190</c:v>
                </c:pt>
              </c:numCache>
            </c:numRef>
          </c:val>
        </c:ser>
        <c:ser>
          <c:idx val="164"/>
          <c:order val="164"/>
          <c:tx>
            <c:strRef>
              <c:f>'Wybór sądu'!$G$185</c:f>
              <c:strCache>
                <c:ptCount val="1"/>
                <c:pt idx="0">
                  <c:v>s16r Wiersz 4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sądu'!$H$185:$J$185</c:f>
              <c:numCache>
                <c:formatCode>#,##0</c:formatCode>
                <c:ptCount val="3"/>
                <c:pt idx="0">
                  <c:v>134197</c:v>
                </c:pt>
                <c:pt idx="1">
                  <c:v>159533</c:v>
                </c:pt>
                <c:pt idx="2">
                  <c:v>47244</c:v>
                </c:pt>
              </c:numCache>
            </c:numRef>
          </c:val>
        </c:ser>
        <c:ser>
          <c:idx val="165"/>
          <c:order val="165"/>
          <c:tx>
            <c:strRef>
              <c:f>'Wybór sądu'!$G$186</c:f>
              <c:strCache>
                <c:ptCount val="1"/>
                <c:pt idx="0">
                  <c:v>s16r Wiersz 5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sądu'!$H$186:$J$186</c:f>
              <c:numCache>
                <c:formatCode>#,##0</c:formatCode>
                <c:ptCount val="3"/>
                <c:pt idx="0">
                  <c:v>11478</c:v>
                </c:pt>
                <c:pt idx="1">
                  <c:v>10892</c:v>
                </c:pt>
                <c:pt idx="2">
                  <c:v>6930</c:v>
                </c:pt>
              </c:numCache>
            </c:numRef>
          </c:val>
        </c:ser>
        <c:ser>
          <c:idx val="166"/>
          <c:order val="166"/>
          <c:tx>
            <c:strRef>
              <c:f>'Wybór sądu'!$G$187</c:f>
              <c:strCache>
                <c:ptCount val="1"/>
                <c:pt idx="0">
                  <c:v>s16r Wiersz 6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sądu'!$H$187:$J$187</c:f>
              <c:numCache>
                <c:formatCode>#,##0</c:formatCode>
                <c:ptCount val="3"/>
                <c:pt idx="0">
                  <c:v>1306</c:v>
                </c:pt>
                <c:pt idx="1">
                  <c:v>1080</c:v>
                </c:pt>
                <c:pt idx="2">
                  <c:v>1577</c:v>
                </c:pt>
              </c:numCache>
            </c:numRef>
          </c:val>
        </c:ser>
        <c:ser>
          <c:idx val="167"/>
          <c:order val="167"/>
          <c:tx>
            <c:strRef>
              <c:f>'Wybór sądu'!$G$188</c:f>
              <c:strCache>
                <c:ptCount val="1"/>
                <c:pt idx="0">
                  <c:v>s20UN suma w8-w16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sądu'!$H$188:$J$188</c:f>
              <c:numCache>
                <c:formatCode>#,##0.000</c:formatCode>
                <c:ptCount val="3"/>
                <c:pt idx="0">
                  <c:v>2680</c:v>
                </c:pt>
                <c:pt idx="1">
                  <c:v>2536</c:v>
                </c:pt>
                <c:pt idx="2">
                  <c:v>6326</c:v>
                </c:pt>
              </c:numCache>
            </c:numRef>
          </c:val>
        </c:ser>
        <c:ser>
          <c:idx val="168"/>
          <c:order val="168"/>
          <c:tx>
            <c:strRef>
              <c:f>'Wybór sądu'!$G$189</c:f>
              <c:strCache>
                <c:ptCount val="1"/>
                <c:pt idx="0">
                  <c:v>Formuła 8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sądu'!$H$189:$J$189</c:f>
              <c:numCache>
                <c:formatCode>#,##0;\-\ #,##0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ser>
          <c:idx val="169"/>
          <c:order val="169"/>
          <c:tx>
            <c:strRef>
              <c:f>'Wybór sądu'!$G$190</c:f>
              <c:strCache>
                <c:ptCount val="1"/>
                <c:pt idx="0">
                  <c:v>s20UN Wiersz 8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sądu'!$H$190:$J$190</c:f>
              <c:numCache>
                <c:formatCode>#,##0</c:formatCode>
                <c:ptCount val="3"/>
                <c:pt idx="0">
                  <c:v>1078</c:v>
                </c:pt>
                <c:pt idx="1">
                  <c:v>1068</c:v>
                </c:pt>
                <c:pt idx="2">
                  <c:v>1176</c:v>
                </c:pt>
              </c:numCache>
            </c:numRef>
          </c:val>
        </c:ser>
        <c:ser>
          <c:idx val="170"/>
          <c:order val="170"/>
          <c:tx>
            <c:strRef>
              <c:f>'Wybór sądu'!$G$191</c:f>
              <c:strCache>
                <c:ptCount val="1"/>
                <c:pt idx="0">
                  <c:v>s20UN Wiersz 9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sądu'!$H$191:$J$191</c:f>
              <c:numCache>
                <c:formatCode>#,##0</c:formatCode>
                <c:ptCount val="3"/>
                <c:pt idx="0">
                  <c:v>212</c:v>
                </c:pt>
                <c:pt idx="1">
                  <c:v>164</c:v>
                </c:pt>
                <c:pt idx="2">
                  <c:v>2685</c:v>
                </c:pt>
              </c:numCache>
            </c:numRef>
          </c:val>
        </c:ser>
        <c:ser>
          <c:idx val="171"/>
          <c:order val="171"/>
          <c:tx>
            <c:strRef>
              <c:f>'Wybór sądu'!$G$192</c:f>
              <c:strCache>
                <c:ptCount val="1"/>
                <c:pt idx="0">
                  <c:v>s20UN Wiersz 10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sądu'!$H$192:$J$192</c:f>
              <c:numCache>
                <c:formatCode>#,##0;\-\ #,##0</c:formatCode>
                <c:ptCount val="3"/>
                <c:pt idx="0" formatCode="#,##0">
                  <c:v>2</c:v>
                </c:pt>
                <c:pt idx="1">
                  <c:v>0</c:v>
                </c:pt>
                <c:pt idx="2" formatCode="#,##0">
                  <c:v>4</c:v>
                </c:pt>
              </c:numCache>
            </c:numRef>
          </c:val>
        </c:ser>
        <c:ser>
          <c:idx val="172"/>
          <c:order val="172"/>
          <c:tx>
            <c:strRef>
              <c:f>'Wybór sądu'!$G$193</c:f>
              <c:strCache>
                <c:ptCount val="1"/>
                <c:pt idx="0">
                  <c:v>s20UN Wiersz 11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sądu'!$H$193:$J$193</c:f>
              <c:numCache>
                <c:formatCode>#,##0</c:formatCode>
                <c:ptCount val="3"/>
                <c:pt idx="0">
                  <c:v>437</c:v>
                </c:pt>
                <c:pt idx="1">
                  <c:v>395</c:v>
                </c:pt>
                <c:pt idx="2">
                  <c:v>827</c:v>
                </c:pt>
              </c:numCache>
            </c:numRef>
          </c:val>
        </c:ser>
        <c:ser>
          <c:idx val="173"/>
          <c:order val="173"/>
          <c:tx>
            <c:strRef>
              <c:f>'Wybór sądu'!$G$194</c:f>
              <c:strCache>
                <c:ptCount val="1"/>
                <c:pt idx="0">
                  <c:v>s20UN Wiersz 12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sądu'!$H$194:$J$194</c:f>
              <c:numCache>
                <c:formatCode>#,##0</c:formatCode>
                <c:ptCount val="3"/>
                <c:pt idx="0">
                  <c:v>167</c:v>
                </c:pt>
                <c:pt idx="1">
                  <c:v>170</c:v>
                </c:pt>
                <c:pt idx="2">
                  <c:v>71</c:v>
                </c:pt>
              </c:numCache>
            </c:numRef>
          </c:val>
        </c:ser>
        <c:ser>
          <c:idx val="174"/>
          <c:order val="174"/>
          <c:tx>
            <c:strRef>
              <c:f>'Wybór sądu'!$G$195</c:f>
              <c:strCache>
                <c:ptCount val="1"/>
                <c:pt idx="0">
                  <c:v>s20UN Wiersz 13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sądu'!$H$195:$J$195</c:f>
              <c:numCache>
                <c:formatCode>#,##0</c:formatCode>
                <c:ptCount val="3"/>
                <c:pt idx="0">
                  <c:v>44</c:v>
                </c:pt>
                <c:pt idx="1">
                  <c:v>26</c:v>
                </c:pt>
                <c:pt idx="2">
                  <c:v>48</c:v>
                </c:pt>
              </c:numCache>
            </c:numRef>
          </c:val>
        </c:ser>
        <c:ser>
          <c:idx val="175"/>
          <c:order val="175"/>
          <c:tx>
            <c:strRef>
              <c:f>'Wybór sądu'!$G$196</c:f>
              <c:strCache>
                <c:ptCount val="1"/>
                <c:pt idx="0">
                  <c:v>s20UN Wiersz 14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sądu'!$H$196:$J$196</c:f>
              <c:numCache>
                <c:formatCode>#,##0</c:formatCode>
                <c:ptCount val="3"/>
                <c:pt idx="0">
                  <c:v>299</c:v>
                </c:pt>
                <c:pt idx="1">
                  <c:v>304</c:v>
                </c:pt>
                <c:pt idx="2">
                  <c:v>580</c:v>
                </c:pt>
              </c:numCache>
            </c:numRef>
          </c:val>
        </c:ser>
        <c:ser>
          <c:idx val="176"/>
          <c:order val="176"/>
          <c:tx>
            <c:strRef>
              <c:f>'Wybór sądu'!$G$197</c:f>
              <c:strCache>
                <c:ptCount val="1"/>
                <c:pt idx="0">
                  <c:v>s20UN Wiersz 15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sądu'!$H$197:$J$197</c:f>
              <c:numCache>
                <c:formatCode>#,##0</c:formatCode>
                <c:ptCount val="3"/>
                <c:pt idx="0">
                  <c:v>440</c:v>
                </c:pt>
                <c:pt idx="1">
                  <c:v>405</c:v>
                </c:pt>
                <c:pt idx="2">
                  <c:v>838</c:v>
                </c:pt>
              </c:numCache>
            </c:numRef>
          </c:val>
        </c:ser>
        <c:ser>
          <c:idx val="177"/>
          <c:order val="177"/>
          <c:tx>
            <c:strRef>
              <c:f>'Wybór sądu'!$G$198</c:f>
              <c:strCache>
                <c:ptCount val="1"/>
                <c:pt idx="0">
                  <c:v>s20UN Wiersz 16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sądu'!$H$198:$J$198</c:f>
              <c:numCache>
                <c:formatCode>#,##0</c:formatCode>
                <c:ptCount val="3"/>
                <c:pt idx="0">
                  <c:v>1</c:v>
                </c:pt>
                <c:pt idx="1">
                  <c:v>4</c:v>
                </c:pt>
                <c:pt idx="2">
                  <c:v>97</c:v>
                </c:pt>
              </c:numCache>
            </c:numRef>
          </c:val>
        </c:ser>
        <c:ser>
          <c:idx val="178"/>
          <c:order val="178"/>
          <c:tx>
            <c:strRef>
              <c:f>'Wybór sądu'!$G$199</c:f>
              <c:strCache>
                <c:ptCount val="1"/>
                <c:pt idx="0">
                  <c:v>s19r+s20UN Wiersz 17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sądu'!$H$199:$J$199</c:f>
              <c:numCache>
                <c:formatCode>#,##0.000</c:formatCode>
                <c:ptCount val="3"/>
                <c:pt idx="0">
                  <c:v>1</c:v>
                </c:pt>
                <c:pt idx="1">
                  <c:v>2</c:v>
                </c:pt>
                <c:pt idx="2">
                  <c:v>1</c:v>
                </c:pt>
              </c:numCache>
            </c:numRef>
          </c:val>
        </c:ser>
        <c:ser>
          <c:idx val="179"/>
          <c:order val="179"/>
          <c:tx>
            <c:strRef>
              <c:f>'Wybór sądu'!$G$200</c:f>
              <c:strCache>
                <c:ptCount val="1"/>
                <c:pt idx="0">
                  <c:v>s19r+s20UN Wiersz 17a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sądu'!$H$200:$J$200</c:f>
              <c:numCache>
                <c:formatCode>#,##0;\-\ #,##0</c:formatCode>
                <c:ptCount val="3"/>
                <c:pt idx="0">
                  <c:v>0</c:v>
                </c:pt>
                <c:pt idx="1">
                  <c:v>0</c:v>
                </c:pt>
                <c:pt idx="2" formatCode="#,##0">
                  <c:v>1</c:v>
                </c:pt>
              </c:numCache>
            </c:numRef>
          </c:val>
        </c:ser>
        <c:ser>
          <c:idx val="180"/>
          <c:order val="180"/>
          <c:tx>
            <c:strRef>
              <c:f>'Wybór sądu'!$G$201</c:f>
              <c:strCache>
                <c:ptCount val="1"/>
                <c:pt idx="0">
                  <c:v>s19r+s20UN Wiersz 17b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sądu'!$H$201:$J$201</c:f>
              <c:numCache>
                <c:formatCode>#,##0</c:formatCode>
                <c:ptCount val="3"/>
                <c:pt idx="0">
                  <c:v>1</c:v>
                </c:pt>
                <c:pt idx="1">
                  <c:v>2</c:v>
                </c:pt>
                <c:pt idx="2" formatCode="#,##0;\-\ #,##0">
                  <c:v>0</c:v>
                </c:pt>
              </c:numCache>
            </c:numRef>
          </c:val>
        </c:ser>
        <c:ser>
          <c:idx val="181"/>
          <c:order val="181"/>
          <c:tx>
            <c:strRef>
              <c:f>'Wybór sądu'!$G$202</c:f>
              <c:strCache>
                <c:ptCount val="1"/>
                <c:pt idx="0">
                  <c:v>Suma W20+W21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sądu'!$H$202:$J$202</c:f>
              <c:numCache>
                <c:formatCode>#,##0.000</c:formatCode>
                <c:ptCount val="3"/>
                <c:pt idx="0">
                  <c:v>155589</c:v>
                </c:pt>
                <c:pt idx="1">
                  <c:v>157066</c:v>
                </c:pt>
                <c:pt idx="2">
                  <c:v>36597</c:v>
                </c:pt>
              </c:numCache>
            </c:numRef>
          </c:val>
        </c:ser>
        <c:ser>
          <c:idx val="182"/>
          <c:order val="182"/>
          <c:tx>
            <c:strRef>
              <c:f>'Wybór sądu'!$G$203</c:f>
              <c:strCache>
                <c:ptCount val="1"/>
                <c:pt idx="0">
                  <c:v>s20Z Wiersz 20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sądu'!$H$203:$J$203</c:f>
              <c:numCache>
                <c:formatCode>#,##0</c:formatCode>
                <c:ptCount val="3"/>
                <c:pt idx="0">
                  <c:v>24027</c:v>
                </c:pt>
                <c:pt idx="1">
                  <c:v>23649</c:v>
                </c:pt>
                <c:pt idx="2">
                  <c:v>4647</c:v>
                </c:pt>
              </c:numCache>
            </c:numRef>
          </c:val>
        </c:ser>
        <c:ser>
          <c:idx val="183"/>
          <c:order val="183"/>
          <c:tx>
            <c:strRef>
              <c:f>'Wybór sądu'!$G$204</c:f>
              <c:strCache>
                <c:ptCount val="1"/>
                <c:pt idx="0">
                  <c:v>Suma KRS Wiersz 21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sądu'!$H$204:$J$204</c:f>
              <c:numCache>
                <c:formatCode>#,##0.000</c:formatCode>
                <c:ptCount val="3"/>
                <c:pt idx="0">
                  <c:v>131562</c:v>
                </c:pt>
                <c:pt idx="1">
                  <c:v>133417</c:v>
                </c:pt>
                <c:pt idx="2">
                  <c:v>31950</c:v>
                </c:pt>
              </c:numCache>
            </c:numRef>
          </c:val>
        </c:ser>
        <c:ser>
          <c:idx val="184"/>
          <c:order val="184"/>
          <c:tx>
            <c:strRef>
              <c:f>'Wybór sądu'!$G$205</c:f>
              <c:strCache>
                <c:ptCount val="1"/>
                <c:pt idx="0">
                  <c:v>s20KRS Wiersz d1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sądu'!$H$205:$J$205</c:f>
              <c:numCache>
                <c:formatCode>#,##0</c:formatCode>
                <c:ptCount val="3"/>
                <c:pt idx="0">
                  <c:v>34180</c:v>
                </c:pt>
                <c:pt idx="1">
                  <c:v>35212</c:v>
                </c:pt>
                <c:pt idx="2">
                  <c:v>8868</c:v>
                </c:pt>
              </c:numCache>
            </c:numRef>
          </c:val>
        </c:ser>
        <c:ser>
          <c:idx val="185"/>
          <c:order val="185"/>
          <c:tx>
            <c:strRef>
              <c:f>'Wybór sądu'!$G$206</c:f>
              <c:strCache>
                <c:ptCount val="1"/>
                <c:pt idx="0">
                  <c:v>s20KRS Wiersz d2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sądu'!$H$206:$J$206</c:f>
              <c:numCache>
                <c:formatCode>#,##0</c:formatCode>
                <c:ptCount val="3"/>
                <c:pt idx="0">
                  <c:v>3268</c:v>
                </c:pt>
                <c:pt idx="1">
                  <c:v>3063</c:v>
                </c:pt>
                <c:pt idx="2">
                  <c:v>1340</c:v>
                </c:pt>
              </c:numCache>
            </c:numRef>
          </c:val>
        </c:ser>
        <c:ser>
          <c:idx val="186"/>
          <c:order val="186"/>
          <c:tx>
            <c:strRef>
              <c:f>'Wybór sądu'!$G$207</c:f>
              <c:strCache>
                <c:ptCount val="1"/>
                <c:pt idx="0">
                  <c:v>s20KRS Wiersz d3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sądu'!$H$207:$J$207</c:f>
              <c:numCache>
                <c:formatCode>#,##0</c:formatCode>
                <c:ptCount val="3"/>
                <c:pt idx="0">
                  <c:v>94114</c:v>
                </c:pt>
                <c:pt idx="1">
                  <c:v>95142</c:v>
                </c:pt>
                <c:pt idx="2">
                  <c:v>21742</c:v>
                </c:pt>
              </c:numCache>
            </c:numRef>
          </c:val>
        </c:ser>
        <c:ser>
          <c:idx val="187"/>
          <c:order val="187"/>
          <c:tx>
            <c:strRef>
              <c:f>'Wybór sądu'!$G$208</c:f>
              <c:strCache>
                <c:ptCount val="1"/>
                <c:pt idx="0">
                  <c:v>EPU cyw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sądu'!$H$208:$J$208</c:f>
              <c:numCache>
                <c:formatCode>#,##0</c:formatCode>
                <c:ptCount val="3"/>
                <c:pt idx="0">
                  <c:v>373372</c:v>
                </c:pt>
                <c:pt idx="1">
                  <c:v>538987</c:v>
                </c:pt>
                <c:pt idx="2">
                  <c:v>126803</c:v>
                </c:pt>
              </c:numCache>
            </c:numRef>
          </c:val>
        </c:ser>
        <c:ser>
          <c:idx val="188"/>
          <c:order val="188"/>
          <c:tx>
            <c:strRef>
              <c:f>'Wybór sądu'!$G$209</c:f>
              <c:strCache>
                <c:ptCount val="1"/>
                <c:pt idx="0">
                  <c:v>EPU prawo pracy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sądu'!$H$209:$J$209</c:f>
              <c:numCache>
                <c:formatCode>#,##0</c:formatCode>
                <c:ptCount val="3"/>
                <c:pt idx="0">
                  <c:v>37</c:v>
                </c:pt>
                <c:pt idx="1">
                  <c:v>86</c:v>
                </c:pt>
                <c:pt idx="2">
                  <c:v>23</c:v>
                </c:pt>
              </c:numCache>
            </c:numRef>
          </c:val>
        </c:ser>
        <c:ser>
          <c:idx val="189"/>
          <c:order val="189"/>
          <c:tx>
            <c:strRef>
              <c:f>'Wybór sądu'!$G$210</c:f>
              <c:strCache>
                <c:ptCount val="1"/>
                <c:pt idx="0">
                  <c:v>EPU gosp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sądu'!$H$210:$J$210</c:f>
              <c:numCache>
                <c:formatCode>#,##0</c:formatCode>
                <c:ptCount val="3"/>
                <c:pt idx="0">
                  <c:v>64188</c:v>
                </c:pt>
                <c:pt idx="1">
                  <c:v>87305</c:v>
                </c:pt>
                <c:pt idx="2">
                  <c:v>22161</c:v>
                </c:pt>
              </c:numCache>
            </c:numRef>
          </c:val>
        </c:ser>
        <c:ser>
          <c:idx val="190"/>
          <c:order val="190"/>
          <c:tx>
            <c:strRef>
              <c:f>'Wybór sądu'!$G$211</c:f>
              <c:strCache>
                <c:ptCount val="1"/>
                <c:pt idx="0">
                  <c:v>wykonawcze merytoryczne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sądu'!$H$211:$J$211</c:f>
              <c:numCache>
                <c:formatCode>#,##0</c:formatCode>
                <c:ptCount val="3"/>
                <c:pt idx="0">
                  <c:v>24435</c:v>
                </c:pt>
                <c:pt idx="1">
                  <c:v>24435</c:v>
                </c:pt>
                <c:pt idx="2" formatCode="#,##0;\-\ #,##0">
                  <c:v>0</c:v>
                </c:pt>
              </c:numCache>
            </c:numRef>
          </c:val>
        </c:ser>
        <c:ser>
          <c:idx val="191"/>
          <c:order val="191"/>
          <c:tx>
            <c:strRef>
              <c:f>'Wybór sądu'!$G$212</c:f>
              <c:strCache>
                <c:ptCount val="1"/>
                <c:pt idx="0">
                  <c:v>rozwody i separacje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sądu'!$H$212:$J$212</c:f>
              <c:numCache>
                <c:formatCode>#,##0</c:formatCode>
                <c:ptCount val="3"/>
                <c:pt idx="0">
                  <c:v>25120</c:v>
                </c:pt>
                <c:pt idx="1">
                  <c:v>23112</c:v>
                </c:pt>
                <c:pt idx="2">
                  <c:v>51677</c:v>
                </c:pt>
              </c:numCache>
            </c:numRef>
          </c:val>
        </c:ser>
        <c:ser>
          <c:idx val="192"/>
          <c:order val="192"/>
          <c:tx>
            <c:strRef>
              <c:f>'Wybór sądu'!$G$213</c:f>
              <c:strCache>
                <c:ptCount val="1"/>
                <c:pt idx="0">
                  <c:v>s16r w6+w7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sądu'!$H$213:$J$213</c:f>
              <c:numCache>
                <c:formatCode>#,##0.000</c:formatCode>
                <c:ptCount val="3"/>
                <c:pt idx="0">
                  <c:v>22908</c:v>
                </c:pt>
                <c:pt idx="1">
                  <c:v>8274</c:v>
                </c:pt>
                <c:pt idx="2">
                  <c:v>14634</c:v>
                </c:pt>
              </c:numCache>
            </c:numRef>
          </c:val>
        </c:ser>
        <c:ser>
          <c:idx val="193"/>
          <c:order val="193"/>
          <c:tx>
            <c:strRef>
              <c:f>'Wybór sądu'!$G$214</c:f>
              <c:strCache>
                <c:ptCount val="1"/>
                <c:pt idx="0">
                  <c:v>s16r Wiersz 10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sądu'!$H$214:$J$214</c:f>
              <c:numCache>
                <c:formatCode>#,##0</c:formatCode>
                <c:ptCount val="3"/>
                <c:pt idx="0">
                  <c:v>11310</c:v>
                </c:pt>
                <c:pt idx="1">
                  <c:v>4290</c:v>
                </c:pt>
                <c:pt idx="2">
                  <c:v>7020</c:v>
                </c:pt>
              </c:numCache>
            </c:numRef>
          </c:val>
        </c:ser>
        <c:ser>
          <c:idx val="194"/>
          <c:order val="194"/>
          <c:tx>
            <c:strRef>
              <c:f>'Wybór sądu'!$G$215</c:f>
              <c:strCache>
                <c:ptCount val="1"/>
                <c:pt idx="0">
                  <c:v>s16r Wiersz 11</c:v>
                </c:pt>
              </c:strCache>
            </c:strRef>
          </c:tx>
          <c:invertIfNegative val="0"/>
          <c:cat>
            <c:multiLvlStrRef>
              <c:f>'Wybór sądu'!$H$20:$J$20</c:f>
            </c:multiLvlStrRef>
          </c:cat>
          <c:val>
            <c:numRef>
              <c:f>'Wybór sądu'!$H$215:$J$215</c:f>
              <c:numCache>
                <c:formatCode>#,##0</c:formatCode>
                <c:ptCount val="3"/>
                <c:pt idx="0">
                  <c:v>11598</c:v>
                </c:pt>
                <c:pt idx="1">
                  <c:v>3984</c:v>
                </c:pt>
                <c:pt idx="2">
                  <c:v>7614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79730944"/>
        <c:axId val="379732736"/>
      </c:barChart>
      <c:catAx>
        <c:axId val="37973094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l-PL"/>
          </a:p>
        </c:txPr>
        <c:crossAx val="379732736"/>
        <c:crosses val="autoZero"/>
        <c:auto val="1"/>
        <c:lblAlgn val="ctr"/>
        <c:lblOffset val="100"/>
        <c:tickLblSkip val="1"/>
        <c:tickMarkSkip val="1"/>
        <c:noMultiLvlLbl val="1"/>
      </c:catAx>
      <c:valAx>
        <c:axId val="379732736"/>
        <c:scaling>
          <c:orientation val="minMax"/>
        </c:scaling>
        <c:delete val="0"/>
        <c:axPos val="l"/>
        <c:majorGridlines>
          <c:spPr>
            <a:ln w="3175">
              <a:solidFill>
                <a:srgbClr val="BFC9D5"/>
              </a:solidFill>
              <a:prstDash val="solid"/>
            </a:ln>
          </c:spPr>
        </c:majorGridlines>
        <c:numFmt formatCode="#,##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l-PL"/>
          </a:p>
        </c:txPr>
        <c:crossAx val="379730944"/>
        <c:crossesAt val="1"/>
        <c:crossBetween val="between"/>
      </c:valAx>
      <c:spPr>
        <a:solidFill>
          <a:srgbClr val="F2F2F2"/>
        </a:solidFill>
        <a:ln w="12700">
          <a:solidFill>
            <a:srgbClr val="F2F2F2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90759549767324565"/>
          <c:y val="0.47368421052631576"/>
          <c:w val="9.2404485004228029E-2"/>
          <c:h val="0.12936161011910124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pl-PL"/>
    </a:p>
  </c:txPr>
  <c:printSettings>
    <c:headerFooter alignWithMargins="0"/>
    <c:pageMargins b="0.75000000000000533" l="0.70000000000000062" r="0.70000000000000062" t="0.75000000000000533" header="0.30000000000000032" footer="0.30000000000000032"/>
    <c:pageSetup paperSize="0" orientation="portrait" horizontalDpi="0" verticalDpi="0" copies="0"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gif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.png"/><Relationship Id="rId13" Type="http://schemas.openxmlformats.org/officeDocument/2006/relationships/image" Target="../media/image13.png"/><Relationship Id="rId3" Type="http://schemas.openxmlformats.org/officeDocument/2006/relationships/image" Target="../media/image16.png"/><Relationship Id="rId7" Type="http://schemas.openxmlformats.org/officeDocument/2006/relationships/image" Target="../media/image20.png"/><Relationship Id="rId12" Type="http://schemas.openxmlformats.org/officeDocument/2006/relationships/image" Target="../media/image12.png"/><Relationship Id="rId2" Type="http://schemas.openxmlformats.org/officeDocument/2006/relationships/chart" Target="../charts/chart1.xml"/><Relationship Id="rId1" Type="http://schemas.openxmlformats.org/officeDocument/2006/relationships/image" Target="../media/image2.png"/><Relationship Id="rId6" Type="http://schemas.openxmlformats.org/officeDocument/2006/relationships/image" Target="../media/image19.png"/><Relationship Id="rId11" Type="http://schemas.openxmlformats.org/officeDocument/2006/relationships/image" Target="../media/image8.png"/><Relationship Id="rId5" Type="http://schemas.openxmlformats.org/officeDocument/2006/relationships/image" Target="../media/image18.png"/><Relationship Id="rId10" Type="http://schemas.openxmlformats.org/officeDocument/2006/relationships/image" Target="../media/image7.png"/><Relationship Id="rId4" Type="http://schemas.openxmlformats.org/officeDocument/2006/relationships/image" Target="../media/image17.png"/><Relationship Id="rId9" Type="http://schemas.openxmlformats.org/officeDocument/2006/relationships/image" Target="../media/image9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0</xdr:rowOff>
    </xdr:from>
    <xdr:to>
      <xdr:col>68</xdr:col>
      <xdr:colOff>9525</xdr:colOff>
      <xdr:row>1</xdr:row>
      <xdr:rowOff>9525</xdr:rowOff>
    </xdr:to>
    <xdr:pic>
      <xdr:nvPicPr>
        <xdr:cNvPr id="204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0"/>
          <a:ext cx="17002125" cy="3143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oneCellAnchor>
    <xdr:from>
      <xdr:col>6</xdr:col>
      <xdr:colOff>19050</xdr:colOff>
      <xdr:row>19</xdr:row>
      <xdr:rowOff>9525</xdr:rowOff>
    </xdr:from>
    <xdr:ext cx="47625" cy="47625"/>
    <xdr:pic macro="[2]!DesignIconClicked">
      <xdr:nvPicPr>
        <xdr:cNvPr id="2064" name="BExMO7VFCN4EL59982UR4AJ25JNJ" descr="XX6TINEJADZGKR0CTM7ZRT0RA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6957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</xdr:col>
      <xdr:colOff>19050</xdr:colOff>
      <xdr:row>19</xdr:row>
      <xdr:rowOff>85725</xdr:rowOff>
    </xdr:from>
    <xdr:ext cx="47625" cy="47625"/>
    <xdr:pic macro="[2]!DesignIconClicked">
      <xdr:nvPicPr>
        <xdr:cNvPr id="2065" name="BExU3EX5JJCXCII4YKUJBFBGIJR2" descr="OF5ZI9PI5WH36VPANJ2DYLNMI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6957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19050</xdr:colOff>
      <xdr:row>19</xdr:row>
      <xdr:rowOff>9525</xdr:rowOff>
    </xdr:from>
    <xdr:ext cx="47625" cy="47625"/>
    <xdr:pic macro="[2]!DesignIconClicked">
      <xdr:nvPicPr>
        <xdr:cNvPr id="2066" name="BEx1KD7H6UB1VYCJ7O61P562EIUY" descr="IQGV9140X0K0UPBL8OGU3I44J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543425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19050</xdr:colOff>
      <xdr:row>19</xdr:row>
      <xdr:rowOff>85725</xdr:rowOff>
    </xdr:from>
    <xdr:ext cx="47625" cy="47625"/>
    <xdr:pic macro="[2]!DesignIconClicked">
      <xdr:nvPicPr>
        <xdr:cNvPr id="2067" name="BEx5BJQWS6YWHH4ZMSUAMD641V6Y" descr="ZTMFMXCIQSECDX38ALEFHUB00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543425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8</xdr:col>
      <xdr:colOff>19050</xdr:colOff>
      <xdr:row>19</xdr:row>
      <xdr:rowOff>9525</xdr:rowOff>
    </xdr:from>
    <xdr:ext cx="47625" cy="47625"/>
    <xdr:pic macro="[2]!DesignIconClicked">
      <xdr:nvPicPr>
        <xdr:cNvPr id="2068" name="BExVTO5Q8G2M7BPL4B2584LQS0R0" descr="OB6Q8NA4LZFE4GM9Y3V56BPMQ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9115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</xdr:col>
      <xdr:colOff>19050</xdr:colOff>
      <xdr:row>19</xdr:row>
      <xdr:rowOff>85725</xdr:rowOff>
    </xdr:from>
    <xdr:ext cx="47625" cy="47625"/>
    <xdr:pic macro="[2]!DesignIconClicked">
      <xdr:nvPicPr>
        <xdr:cNvPr id="2069" name="BExIFSCLN1G86X78PFLTSMRP0US5" descr="9JK4SPV4DG7VTCZIILWHXQU5J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9115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</xdr:col>
      <xdr:colOff>19050</xdr:colOff>
      <xdr:row>19</xdr:row>
      <xdr:rowOff>9525</xdr:rowOff>
    </xdr:from>
    <xdr:ext cx="47625" cy="47625"/>
    <xdr:pic macro="[2]!DesignIconClicked">
      <xdr:nvPicPr>
        <xdr:cNvPr id="2072" name="BEx1I152WN2D3A85O2XN0DGXCWHN" descr="KHBZFMANRA4UMJR1AB4M5NJNT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6957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</xdr:col>
      <xdr:colOff>19050</xdr:colOff>
      <xdr:row>19</xdr:row>
      <xdr:rowOff>85725</xdr:rowOff>
    </xdr:from>
    <xdr:ext cx="47625" cy="47625"/>
    <xdr:pic macro="[2]!DesignIconClicked">
      <xdr:nvPicPr>
        <xdr:cNvPr id="2073" name="BExW9676P0SKCVKK25QCGHPA3PAD" descr="9A4PWZ20RMSRF0PNECCDM75CA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6957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</xdr:col>
      <xdr:colOff>28575</xdr:colOff>
      <xdr:row>21</xdr:row>
      <xdr:rowOff>0</xdr:rowOff>
    </xdr:from>
    <xdr:ext cx="123825" cy="123825"/>
    <xdr:pic macro="[2]!DesignIconClicked">
      <xdr:nvPicPr>
        <xdr:cNvPr id="2074" name="BExW253QPOZK9KW8BJC3LBXGCG2N" descr="Y5HX37BEUWSN1NEFJKZJXI3SX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0522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19050</xdr:colOff>
      <xdr:row>19</xdr:row>
      <xdr:rowOff>9525</xdr:rowOff>
    </xdr:from>
    <xdr:ext cx="47625" cy="47625"/>
    <xdr:pic macro="[2]!DesignIconClicked">
      <xdr:nvPicPr>
        <xdr:cNvPr id="2117" name="BExS5CPQ8P8JOQPK7ANNKHLSGOKU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6957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</xdr:col>
      <xdr:colOff>19050</xdr:colOff>
      <xdr:row>19</xdr:row>
      <xdr:rowOff>85725</xdr:rowOff>
    </xdr:from>
    <xdr:ext cx="47625" cy="47625"/>
    <xdr:pic macro="[2]!DesignIconClicked">
      <xdr:nvPicPr>
        <xdr:cNvPr id="2118" name="BExMM0AVUAIRNJLXB1FW8R0YB4ZZ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6957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19050</xdr:colOff>
      <xdr:row>19</xdr:row>
      <xdr:rowOff>9525</xdr:rowOff>
    </xdr:from>
    <xdr:ext cx="47625" cy="47625"/>
    <xdr:pic macro="[2]!DesignIconClicked">
      <xdr:nvPicPr>
        <xdr:cNvPr id="2119" name="BExXZ7Y09CBS0XA7IPB3IRJ8RJM4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6957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</xdr:col>
      <xdr:colOff>19050</xdr:colOff>
      <xdr:row>19</xdr:row>
      <xdr:rowOff>85725</xdr:rowOff>
    </xdr:from>
    <xdr:ext cx="47625" cy="47625"/>
    <xdr:pic macro="[2]!DesignIconClicked">
      <xdr:nvPicPr>
        <xdr:cNvPr id="2120" name="BExQ7SXS9VUG7P6CACU2J7R2SGIZ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6957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19050</xdr:colOff>
      <xdr:row>19</xdr:row>
      <xdr:rowOff>9525</xdr:rowOff>
    </xdr:from>
    <xdr:ext cx="47625" cy="47625"/>
    <xdr:pic macro="[2]!DesignIconClicked">
      <xdr:nvPicPr>
        <xdr:cNvPr id="2121" name="BEx5AQZ4ETQ9LMY5EBWVH20Z7VXQ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543425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7</xdr:col>
      <xdr:colOff>19050</xdr:colOff>
      <xdr:row>19</xdr:row>
      <xdr:rowOff>85725</xdr:rowOff>
    </xdr:from>
    <xdr:ext cx="47625" cy="47625"/>
    <xdr:pic macro="[2]!DesignIconClicked">
      <xdr:nvPicPr>
        <xdr:cNvPr id="2122" name="BExUBK0YZ5VYFY8TTITJGJU9S06A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543425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</xdr:col>
      <xdr:colOff>28575</xdr:colOff>
      <xdr:row>19</xdr:row>
      <xdr:rowOff>9525</xdr:rowOff>
    </xdr:from>
    <xdr:ext cx="47625" cy="47625"/>
    <xdr:pic macro="[2]!DesignIconClicked">
      <xdr:nvPicPr>
        <xdr:cNvPr id="2123" name="BExUEZCSSJ7RN4J18I2NUIQR2FZS" hidden="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400675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8</xdr:col>
      <xdr:colOff>28575</xdr:colOff>
      <xdr:row>19</xdr:row>
      <xdr:rowOff>85725</xdr:rowOff>
    </xdr:from>
    <xdr:ext cx="47625" cy="47625"/>
    <xdr:pic macro="[2]!DesignIconClicked">
      <xdr:nvPicPr>
        <xdr:cNvPr id="2124" name="BExS3JDQWF7U3F5JTEVOE16ASIYK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400675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4</xdr:col>
      <xdr:colOff>0</xdr:colOff>
      <xdr:row>0</xdr:row>
      <xdr:rowOff>0</xdr:rowOff>
    </xdr:from>
    <xdr:to>
      <xdr:col>20</xdr:col>
      <xdr:colOff>352425</xdr:colOff>
      <xdr:row>1</xdr:row>
      <xdr:rowOff>60960</xdr:rowOff>
    </xdr:to>
    <xdr:sp macro="" textlink="">
      <xdr:nvSpPr>
        <xdr:cNvPr id="2709" name="TextQueryTitle"/>
        <xdr:cNvSpPr txBox="1">
          <a:spLocks noChangeArrowheads="1"/>
        </xdr:cNvSpPr>
      </xdr:nvSpPr>
      <xdr:spPr bwMode="auto">
        <a:xfrm>
          <a:off x="3810000" y="0"/>
          <a:ext cx="5153025" cy="3657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r>
            <a:rPr lang="en-US" sz="1400" b="1">
              <a:latin typeface="Arial" pitchFamily="34" charset="0"/>
              <a:cs typeface="Arial" pitchFamily="34" charset="0"/>
            </a:rPr>
            <a:t>Tablice rzymskie I kw 2014</a:t>
          </a:r>
        </a:p>
      </xdr:txBody>
    </xdr:sp>
    <xdr:clientData/>
  </xdr:twoCellAnchor>
  <xdr:oneCellAnchor>
    <xdr:from>
      <xdr:col>6</xdr:col>
      <xdr:colOff>47625</xdr:colOff>
      <xdr:row>22</xdr:row>
      <xdr:rowOff>0</xdr:rowOff>
    </xdr:from>
    <xdr:ext cx="123825" cy="123825"/>
    <xdr:pic macro="[2]!DesignIconClicked">
      <xdr:nvPicPr>
        <xdr:cNvPr id="2127" name="BEx973S463FCQVJ7QDFBUIU0WJ3F" descr="ZQTVYL8DCSADVT0QMRXFLU0TR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24275" y="1981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85725</xdr:colOff>
      <xdr:row>30</xdr:row>
      <xdr:rowOff>0</xdr:rowOff>
    </xdr:from>
    <xdr:ext cx="123825" cy="123825"/>
    <xdr:pic macro="[2]!DesignIconClicked">
      <xdr:nvPicPr>
        <xdr:cNvPr id="2128" name="BExRZO0PLWWMCLGRH7EH6UXYWGAJ" descr="9D4GQ34QB727H10MA3SSAR2R9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62375" y="3124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47625</xdr:colOff>
      <xdr:row>31</xdr:row>
      <xdr:rowOff>0</xdr:rowOff>
    </xdr:from>
    <xdr:ext cx="123825" cy="123825"/>
    <xdr:pic macro="[2]!DesignIconClicked">
      <xdr:nvPicPr>
        <xdr:cNvPr id="2129" name="BExBDP6HNAAJUM39SE5G2C8BKNRQ" descr="1TM64TL2QIMYV7WYSV2VLGXY4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24275" y="3267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47625</xdr:colOff>
      <xdr:row>32</xdr:row>
      <xdr:rowOff>0</xdr:rowOff>
    </xdr:from>
    <xdr:ext cx="123825" cy="123825"/>
    <xdr:pic macro="[2]!DesignIconClicked">
      <xdr:nvPicPr>
        <xdr:cNvPr id="2130" name="BExQEGJP61DL2NZY6LMBHBZ0J5YT" descr="D6ZNRZJ7EX4GZT9RO8LE0C905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24275" y="3409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47625</xdr:colOff>
      <xdr:row>33</xdr:row>
      <xdr:rowOff>0</xdr:rowOff>
    </xdr:from>
    <xdr:ext cx="123825" cy="123825"/>
    <xdr:pic macro="[2]!DesignIconClicked">
      <xdr:nvPicPr>
        <xdr:cNvPr id="2131" name="BExTY1BCS6HZIF6HI5491FGHDVAE" descr="MJ6976KI2UH1IE8M227DUYXMJ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24275" y="3552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47625</xdr:colOff>
      <xdr:row>21</xdr:row>
      <xdr:rowOff>0</xdr:rowOff>
    </xdr:from>
    <xdr:ext cx="123825" cy="123825"/>
    <xdr:pic macro="[2]!DesignIconClicked">
      <xdr:nvPicPr>
        <xdr:cNvPr id="2137" name="BEx5FXJGJOT93D0J2IRJ3985IUMI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242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9525</xdr:colOff>
      <xdr:row>20</xdr:row>
      <xdr:rowOff>0</xdr:rowOff>
    </xdr:from>
    <xdr:ext cx="123825" cy="123825"/>
    <xdr:pic macro="[2]!DesignIconClicked">
      <xdr:nvPicPr>
        <xdr:cNvPr id="2138" name="BEx3RTMHAR35NUAAK49TV6NU7EPA" descr="QFXLG4ZCXTRQSJYFCKJ58G9N8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686175" y="1695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85725</xdr:colOff>
      <xdr:row>23</xdr:row>
      <xdr:rowOff>0</xdr:rowOff>
    </xdr:from>
    <xdr:ext cx="123825" cy="123825"/>
    <xdr:pic macro="[2]!DesignIconClicked">
      <xdr:nvPicPr>
        <xdr:cNvPr id="2139" name="BExS8T38WLC2R738ZC7BDJQAKJAJ" descr="MRI962L5PB0E0YWXCIBN82VJH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62375" y="2124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47625</xdr:colOff>
      <xdr:row>21</xdr:row>
      <xdr:rowOff>0</xdr:rowOff>
    </xdr:from>
    <xdr:ext cx="123825" cy="123825"/>
    <xdr:pic macro="[2]!DesignIconClicked">
      <xdr:nvPicPr>
        <xdr:cNvPr id="2140" name="BEx5F64BJ6DCM4EJH81D5ZFNPZ0V" descr="7DJ9FILZD2YPS6X1JBP9E76TU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242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47625</xdr:colOff>
      <xdr:row>21</xdr:row>
      <xdr:rowOff>0</xdr:rowOff>
    </xdr:from>
    <xdr:ext cx="123825" cy="123825"/>
    <xdr:pic macro="[2]!DesignIconClicked">
      <xdr:nvPicPr>
        <xdr:cNvPr id="2141" name="BExQEXXHA3EEXR44LT6RKCDWM6ZT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242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85725</xdr:colOff>
      <xdr:row>25</xdr:row>
      <xdr:rowOff>0</xdr:rowOff>
    </xdr:from>
    <xdr:ext cx="123825" cy="123825"/>
    <xdr:pic macro="[2]!DesignIconClicked">
      <xdr:nvPicPr>
        <xdr:cNvPr id="2142" name="BEx1X6AMHV6ZK3UJB2BXIJTJHYJU" descr="OALR4L95ELQLZ1Y1LETHM1CS9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762375" y="2409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9525</xdr:colOff>
      <xdr:row>20</xdr:row>
      <xdr:rowOff>0</xdr:rowOff>
    </xdr:from>
    <xdr:ext cx="123825" cy="123825"/>
    <xdr:pic macro="[2]!DesignIconClicked">
      <xdr:nvPicPr>
        <xdr:cNvPr id="2143" name="BExSDIVCE09QKG3CT52PHCS6ZJ09" descr="9F076L7EQCF2COMMGCQG6BQGU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686175" y="1695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47625</xdr:colOff>
      <xdr:row>30</xdr:row>
      <xdr:rowOff>0</xdr:rowOff>
    </xdr:from>
    <xdr:ext cx="123825" cy="123825"/>
    <xdr:pic macro="[2]!DesignIconClicked">
      <xdr:nvPicPr>
        <xdr:cNvPr id="2144" name="BEx1QZGQZBAWJ8591VXEIPUOVS7X" descr="MEW27CPIFG44B7E7HEQUUF5QF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24275" y="3124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47625</xdr:colOff>
      <xdr:row>29</xdr:row>
      <xdr:rowOff>0</xdr:rowOff>
    </xdr:from>
    <xdr:ext cx="123825" cy="123825"/>
    <xdr:pic macro="[2]!DesignIconClicked">
      <xdr:nvPicPr>
        <xdr:cNvPr id="2145" name="BExMF7LICJLPXSHM63A6EQ79YQKG" descr="U084VZL15IMB1OFRRAY6GVKAE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24275" y="2981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47625</xdr:colOff>
      <xdr:row>28</xdr:row>
      <xdr:rowOff>0</xdr:rowOff>
    </xdr:from>
    <xdr:ext cx="123825" cy="123825"/>
    <xdr:pic macro="[2]!DesignIconClicked">
      <xdr:nvPicPr>
        <xdr:cNvPr id="2146" name="BExS343F8GCKP6HTF9Y97L133DX8" descr="ZRF0KB1IYQSNV63CTXT25G67G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24275" y="2838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47625</xdr:colOff>
      <xdr:row>27</xdr:row>
      <xdr:rowOff>0</xdr:rowOff>
    </xdr:from>
    <xdr:ext cx="123825" cy="123825"/>
    <xdr:pic macro="[2]!DesignIconClicked">
      <xdr:nvPicPr>
        <xdr:cNvPr id="2147" name="BExZMRC09W87CY4B73NPZMNH21AH" descr="78CUMI0OVLYJRSDRQ3V2YX812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24275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47625</xdr:colOff>
      <xdr:row>26</xdr:row>
      <xdr:rowOff>9525</xdr:rowOff>
    </xdr:from>
    <xdr:ext cx="123825" cy="123825"/>
    <xdr:pic macro="[2]!DesignIconClicked">
      <xdr:nvPicPr>
        <xdr:cNvPr id="2148" name="BExZXVFJ4DY4I24AARDT4AMP6EN1" descr="TXSMH2MTH86CYKA26740RQPU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24275" y="25622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47625</xdr:colOff>
      <xdr:row>25</xdr:row>
      <xdr:rowOff>0</xdr:rowOff>
    </xdr:from>
    <xdr:ext cx="123825" cy="123825"/>
    <xdr:pic macro="[2]!DesignIconClicked">
      <xdr:nvPicPr>
        <xdr:cNvPr id="2149" name="BExOCUIOFQWUGTBU5ESTW3EYEP5C" descr="9BNF49V0R6VVYPHEVMJ3ABDQZ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24275" y="2409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47625</xdr:colOff>
      <xdr:row>24</xdr:row>
      <xdr:rowOff>0</xdr:rowOff>
    </xdr:from>
    <xdr:ext cx="123825" cy="123825"/>
    <xdr:pic macro="[2]!DesignIconClicked">
      <xdr:nvPicPr>
        <xdr:cNvPr id="2150" name="BExU65O9OE4B4MQ2A3OYH13M8BZJ" descr="3INNIMMPDBB0JF37L81M6ID21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24275" y="2266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47625</xdr:colOff>
      <xdr:row>23</xdr:row>
      <xdr:rowOff>0</xdr:rowOff>
    </xdr:from>
    <xdr:ext cx="123825" cy="123825"/>
    <xdr:pic macro="[2]!DesignIconClicked">
      <xdr:nvPicPr>
        <xdr:cNvPr id="2151" name="BExOPRCR0UW7TKXSV5WDTL348FGL" descr="S9JM17GP1802LHN4GT14BJYIC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24275" y="2124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47625</xdr:colOff>
      <xdr:row>22</xdr:row>
      <xdr:rowOff>0</xdr:rowOff>
    </xdr:from>
    <xdr:ext cx="123825" cy="123825"/>
    <xdr:pic macro="[2]!DesignIconClicked">
      <xdr:nvPicPr>
        <xdr:cNvPr id="2152" name="BEx5OESAY2W8SEGI3TSB65EHJ04B" descr="9CN2Y88X8WYV1HWZG1QILY9BK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24275" y="1981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6</xdr:col>
      <xdr:colOff>47625</xdr:colOff>
      <xdr:row>21</xdr:row>
      <xdr:rowOff>0</xdr:rowOff>
    </xdr:from>
    <xdr:ext cx="123825" cy="123825"/>
    <xdr:pic macro="[2]!DesignIconClicked">
      <xdr:nvPicPr>
        <xdr:cNvPr id="2153" name="BExGMWEQ2BYRY9BAO5T1X850MJN1" descr="AZ9ST0XDIOP50HSUFO5V31BR0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7242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twoCellAnchor editAs="absolute">
    <xdr:from>
      <xdr:col>3</xdr:col>
      <xdr:colOff>76200</xdr:colOff>
      <xdr:row>2</xdr:row>
      <xdr:rowOff>28575</xdr:rowOff>
    </xdr:from>
    <xdr:to>
      <xdr:col>3</xdr:col>
      <xdr:colOff>771525</xdr:colOff>
      <xdr:row>2</xdr:row>
      <xdr:rowOff>180975</xdr:rowOff>
    </xdr:to>
    <xdr:pic macro="[0]!Sheet2.Info_click">
      <xdr:nvPicPr>
        <xdr:cNvPr id="2759" name="Info" descr="Information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419225" y="762000"/>
          <a:ext cx="695325" cy="152400"/>
        </a:xfrm>
        <a:prstGeom prst="rect">
          <a:avLst/>
        </a:prstGeom>
        <a:noFill/>
      </xdr:spPr>
    </xdr:pic>
    <xdr:clientData/>
  </xdr:twoCellAnchor>
  <xdr:twoCellAnchor editAs="absolute">
    <xdr:from>
      <xdr:col>3</xdr:col>
      <xdr:colOff>76200</xdr:colOff>
      <xdr:row>2</xdr:row>
      <xdr:rowOff>38100</xdr:rowOff>
    </xdr:from>
    <xdr:to>
      <xdr:col>3</xdr:col>
      <xdr:colOff>771525</xdr:colOff>
      <xdr:row>2</xdr:row>
      <xdr:rowOff>190500</xdr:rowOff>
    </xdr:to>
    <xdr:pic macro="[0]!Sheet2.InfoA_click">
      <xdr:nvPicPr>
        <xdr:cNvPr id="2760" name="InfoA" descr="Information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419225" y="771525"/>
          <a:ext cx="695325" cy="152400"/>
        </a:xfrm>
        <a:prstGeom prst="rect">
          <a:avLst/>
        </a:prstGeom>
        <a:noFill/>
      </xdr:spPr>
    </xdr:pic>
    <xdr:clientData/>
  </xdr:twoCellAnchor>
  <xdr:twoCellAnchor editAs="absolute">
    <xdr:from>
      <xdr:col>2</xdr:col>
      <xdr:colOff>514350</xdr:colOff>
      <xdr:row>2</xdr:row>
      <xdr:rowOff>28575</xdr:rowOff>
    </xdr:from>
    <xdr:to>
      <xdr:col>2</xdr:col>
      <xdr:colOff>971550</xdr:colOff>
      <xdr:row>2</xdr:row>
      <xdr:rowOff>180975</xdr:rowOff>
    </xdr:to>
    <xdr:pic macro="[0]!Sheet2.filter_click">
      <xdr:nvPicPr>
        <xdr:cNvPr id="2761" name="Filter" descr="Filter" hidden="1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771525" y="762000"/>
          <a:ext cx="457200" cy="152400"/>
        </a:xfrm>
        <a:prstGeom prst="rect">
          <a:avLst/>
        </a:prstGeom>
        <a:noFill/>
      </xdr:spPr>
    </xdr:pic>
    <xdr:clientData/>
  </xdr:twoCellAnchor>
  <xdr:twoCellAnchor editAs="absolute">
    <xdr:from>
      <xdr:col>2</xdr:col>
      <xdr:colOff>514350</xdr:colOff>
      <xdr:row>2</xdr:row>
      <xdr:rowOff>28575</xdr:rowOff>
    </xdr:from>
    <xdr:to>
      <xdr:col>2</xdr:col>
      <xdr:colOff>971550</xdr:colOff>
      <xdr:row>2</xdr:row>
      <xdr:rowOff>180975</xdr:rowOff>
    </xdr:to>
    <xdr:pic macro="[0]!Sheet2.filterA_click">
      <xdr:nvPicPr>
        <xdr:cNvPr id="2762" name="FilterA" descr="Filter_pressed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771525" y="762000"/>
          <a:ext cx="457200" cy="152400"/>
        </a:xfrm>
        <a:prstGeom prst="rect">
          <a:avLst/>
        </a:prstGeom>
        <a:noFill/>
      </xdr:spPr>
    </xdr:pic>
    <xdr:clientData/>
  </xdr:twoCellAnchor>
  <xdr:twoCellAnchor editAs="absolute">
    <xdr:from>
      <xdr:col>0</xdr:col>
      <xdr:colOff>161925</xdr:colOff>
      <xdr:row>2</xdr:row>
      <xdr:rowOff>38100</xdr:rowOff>
    </xdr:from>
    <xdr:to>
      <xdr:col>2</xdr:col>
      <xdr:colOff>323850</xdr:colOff>
      <xdr:row>2</xdr:row>
      <xdr:rowOff>190500</xdr:rowOff>
    </xdr:to>
    <xdr:pic macro="[0]!Sheet2.Graph_click">
      <xdr:nvPicPr>
        <xdr:cNvPr id="2763" name="Chart" descr="Chart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61925" y="771525"/>
          <a:ext cx="419100" cy="1524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0</xdr:colOff>
      <xdr:row>4</xdr:row>
      <xdr:rowOff>0</xdr:rowOff>
    </xdr:from>
    <xdr:to>
      <xdr:col>10</xdr:col>
      <xdr:colOff>1035050</xdr:colOff>
      <xdr:row>4</xdr:row>
      <xdr:rowOff>0</xdr:rowOff>
    </xdr:to>
    <xdr:pic macro="[2]!DesignIconClicked">
      <xdr:nvPicPr>
        <xdr:cNvPr id="2060" name="BExW7A0O6NJAPXTFEM67M5H6DDRC" descr="3OQVS5W3KNJG71LCSAW019NJP" hidden="1"/>
        <xdr:cNvPicPr>
          <a:picLocks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7820025" y="1104900"/>
          <a:ext cx="208280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7</xdr:col>
      <xdr:colOff>0</xdr:colOff>
      <xdr:row>1</xdr:row>
      <xdr:rowOff>0</xdr:rowOff>
    </xdr:from>
    <xdr:to>
      <xdr:col>8</xdr:col>
      <xdr:colOff>1006475</xdr:colOff>
      <xdr:row>1</xdr:row>
      <xdr:rowOff>415925</xdr:rowOff>
    </xdr:to>
    <xdr:pic macro="[2]!DesignIconClicked">
      <xdr:nvPicPr>
        <xdr:cNvPr id="2087" name="BExGLL7F0AMZS0L5LN46VO8A4OR4" descr="D35ND0JILANPKP1M7KOGQB3G6" hidden="1"/>
        <xdr:cNvPicPr>
          <a:picLocks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5943600" y="304800"/>
          <a:ext cx="1863725" cy="4159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6</xdr:col>
      <xdr:colOff>0</xdr:colOff>
      <xdr:row>4</xdr:row>
      <xdr:rowOff>0</xdr:rowOff>
    </xdr:from>
    <xdr:to>
      <xdr:col>7</xdr:col>
      <xdr:colOff>844550</xdr:colOff>
      <xdr:row>4</xdr:row>
      <xdr:rowOff>0</xdr:rowOff>
    </xdr:to>
    <xdr:pic macro="[2]!DesignIconClicked">
      <xdr:nvPicPr>
        <xdr:cNvPr id="2051" name="BEx01K769RJVIIWSRZ0ARO7KDLX8" descr="XR64X3LHID9RXDX8WC99U85PF" hidden="1"/>
        <xdr:cNvPicPr>
          <a:picLocks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4391025" y="1104900"/>
          <a:ext cx="2397125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6</xdr:col>
      <xdr:colOff>0</xdr:colOff>
      <xdr:row>4</xdr:row>
      <xdr:rowOff>0</xdr:rowOff>
    </xdr:from>
    <xdr:to>
      <xdr:col>7</xdr:col>
      <xdr:colOff>844550</xdr:colOff>
      <xdr:row>4</xdr:row>
      <xdr:rowOff>0</xdr:rowOff>
    </xdr:to>
    <xdr:pic macro="[2]!DesignIconClicked">
      <xdr:nvPicPr>
        <xdr:cNvPr id="2052" name="BExO8RTDKDQMQJ7A8W8P2TOHUDH2" descr="VPP77LRAGJ44NV8EVDMZ8FCEN" hidden="1"/>
        <xdr:cNvPicPr>
          <a:picLocks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4391025" y="1104900"/>
          <a:ext cx="2397125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6</xdr:col>
      <xdr:colOff>0</xdr:colOff>
      <xdr:row>4</xdr:row>
      <xdr:rowOff>0</xdr:rowOff>
    </xdr:from>
    <xdr:to>
      <xdr:col>7</xdr:col>
      <xdr:colOff>844550</xdr:colOff>
      <xdr:row>4</xdr:row>
      <xdr:rowOff>0</xdr:rowOff>
    </xdr:to>
    <xdr:pic macro="[2]!DesignIconClicked">
      <xdr:nvPicPr>
        <xdr:cNvPr id="2053" name="BExSGRWGUS63FMXGQMK12OH01K95" descr="Q5Z07EYJE0MBNAL39Q2BTCRTU" hidden="1"/>
        <xdr:cNvPicPr>
          <a:picLocks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4391025" y="1104900"/>
          <a:ext cx="2397125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6</xdr:col>
      <xdr:colOff>0</xdr:colOff>
      <xdr:row>4</xdr:row>
      <xdr:rowOff>0</xdr:rowOff>
    </xdr:from>
    <xdr:to>
      <xdr:col>7</xdr:col>
      <xdr:colOff>844550</xdr:colOff>
      <xdr:row>4</xdr:row>
      <xdr:rowOff>0</xdr:rowOff>
    </xdr:to>
    <xdr:pic macro="[2]!DesignIconClicked">
      <xdr:nvPicPr>
        <xdr:cNvPr id="2054" name="BExUDLAY93K0UZJDTTURDFVU8JTQ" descr="B2RDJ4MCWXJF922PADE784PX6" hidden="1"/>
        <xdr:cNvPicPr>
          <a:picLocks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4391025" y="1104900"/>
          <a:ext cx="2397125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6</xdr:col>
      <xdr:colOff>0</xdr:colOff>
      <xdr:row>4</xdr:row>
      <xdr:rowOff>0</xdr:rowOff>
    </xdr:from>
    <xdr:to>
      <xdr:col>7</xdr:col>
      <xdr:colOff>844550</xdr:colOff>
      <xdr:row>4</xdr:row>
      <xdr:rowOff>0</xdr:rowOff>
    </xdr:to>
    <xdr:pic macro="[2]!DesignIconClicked">
      <xdr:nvPicPr>
        <xdr:cNvPr id="2055" name="BExU57NIVO7OMPU5I47IYD27S3KA" descr="B0ZJHZS0F6AKHRWHNPQ63PUCZ" hidden="1"/>
        <xdr:cNvPicPr>
          <a:picLocks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4391025" y="1104900"/>
          <a:ext cx="2397125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9</xdr:col>
      <xdr:colOff>0</xdr:colOff>
      <xdr:row>4</xdr:row>
      <xdr:rowOff>0</xdr:rowOff>
    </xdr:from>
    <xdr:to>
      <xdr:col>10</xdr:col>
      <xdr:colOff>1035050</xdr:colOff>
      <xdr:row>4</xdr:row>
      <xdr:rowOff>0</xdr:rowOff>
    </xdr:to>
    <xdr:pic macro="[2]!DesignIconClicked">
      <xdr:nvPicPr>
        <xdr:cNvPr id="2056" name="BExIIGEM0AMOSRAZQRDPJ1KNDX7H" descr="F4CUDT4I8CDM8GHW7JG5WP6CT" hidden="1"/>
        <xdr:cNvPicPr>
          <a:picLocks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7820025" y="1104900"/>
          <a:ext cx="208280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2</xdr:col>
      <xdr:colOff>0</xdr:colOff>
      <xdr:row>12</xdr:row>
      <xdr:rowOff>0</xdr:rowOff>
    </xdr:from>
    <xdr:to>
      <xdr:col>3</xdr:col>
      <xdr:colOff>2530475</xdr:colOff>
      <xdr:row>18</xdr:row>
      <xdr:rowOff>149225</xdr:rowOff>
    </xdr:to>
    <xdr:pic macro="[2]!DesignIconClicked">
      <xdr:nvPicPr>
        <xdr:cNvPr id="2062" name="BExEZGWZLFTQF24ZE4DBSRHNCL2Y" descr="5G1A96VKMW4JK5G4PM3KVB8UT" hidden="1"/>
        <xdr:cNvPicPr>
          <a:picLocks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257175" y="1266825"/>
          <a:ext cx="3616325" cy="4349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4</xdr:col>
      <xdr:colOff>0</xdr:colOff>
      <xdr:row>0</xdr:row>
      <xdr:rowOff>0</xdr:rowOff>
    </xdr:from>
    <xdr:to>
      <xdr:col>5</xdr:col>
      <xdr:colOff>492125</xdr:colOff>
      <xdr:row>0</xdr:row>
      <xdr:rowOff>292100</xdr:rowOff>
    </xdr:to>
    <xdr:pic macro="[2]!DesignIconClicked">
      <xdr:nvPicPr>
        <xdr:cNvPr id="2095" name="BExZVN42A177LEC6IPYAGJI8LF86" descr="XY0N02Z21UGFBLNWUW4NLP0JV" hidden="1"/>
        <xdr:cNvPicPr>
          <a:picLocks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3886200" y="0"/>
          <a:ext cx="492125" cy="29210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9</xdr:col>
      <xdr:colOff>0</xdr:colOff>
      <xdr:row>4</xdr:row>
      <xdr:rowOff>0</xdr:rowOff>
    </xdr:from>
    <xdr:to>
      <xdr:col>10</xdr:col>
      <xdr:colOff>1035050</xdr:colOff>
      <xdr:row>4</xdr:row>
      <xdr:rowOff>0</xdr:rowOff>
    </xdr:to>
    <xdr:pic macro="[2]!DesignIconClicked">
      <xdr:nvPicPr>
        <xdr:cNvPr id="2059" name="BEx9HI995VIDGWB3O6URON2VM6AX" descr="QBM79T8SR6ZR1JPU49VFEBSRL" hidden="1"/>
        <xdr:cNvPicPr>
          <a:picLocks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7820025" y="1104900"/>
          <a:ext cx="208280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10</xdr:col>
      <xdr:colOff>0</xdr:colOff>
      <xdr:row>1</xdr:row>
      <xdr:rowOff>0</xdr:rowOff>
    </xdr:from>
    <xdr:to>
      <xdr:col>11</xdr:col>
      <xdr:colOff>1035050</xdr:colOff>
      <xdr:row>1</xdr:row>
      <xdr:rowOff>415925</xdr:rowOff>
    </xdr:to>
    <xdr:pic macro="[2]!DesignIconClicked">
      <xdr:nvPicPr>
        <xdr:cNvPr id="2086" name="BExKKKF0KR8NZVC9DTQM1WWB39Z0" descr="OBT7FD107OXHE7ODUYPXG58YJ" hidden="1"/>
        <xdr:cNvPicPr>
          <a:picLocks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8867775" y="304800"/>
          <a:ext cx="2082800" cy="4159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9</xdr:col>
      <xdr:colOff>0</xdr:colOff>
      <xdr:row>4</xdr:row>
      <xdr:rowOff>0</xdr:rowOff>
    </xdr:from>
    <xdr:to>
      <xdr:col>10</xdr:col>
      <xdr:colOff>1035050</xdr:colOff>
      <xdr:row>4</xdr:row>
      <xdr:rowOff>0</xdr:rowOff>
    </xdr:to>
    <xdr:pic macro="[2]!DesignIconClicked">
      <xdr:nvPicPr>
        <xdr:cNvPr id="2058" name="BExOAO5F6DQNL3T99SCQUI1V5YFP" descr="QD63FMH2M443ZK5KXEEK6PC7V" hidden="1"/>
        <xdr:cNvPicPr>
          <a:picLocks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7820025" y="1104900"/>
          <a:ext cx="208280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9</xdr:col>
      <xdr:colOff>0</xdr:colOff>
      <xdr:row>4</xdr:row>
      <xdr:rowOff>0</xdr:rowOff>
    </xdr:from>
    <xdr:to>
      <xdr:col>10</xdr:col>
      <xdr:colOff>1035050</xdr:colOff>
      <xdr:row>4</xdr:row>
      <xdr:rowOff>0</xdr:rowOff>
    </xdr:to>
    <xdr:pic macro="[2]!DesignIconClicked">
      <xdr:nvPicPr>
        <xdr:cNvPr id="2061" name="BEx0041RRI19D5ZFTDBCL8WAVJTB" descr="H3BV6LT962ERI9HFHZFWSTS8B" hidden="1"/>
        <xdr:cNvPicPr>
          <a:picLocks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7820025" y="1104900"/>
          <a:ext cx="208280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9</xdr:col>
      <xdr:colOff>0</xdr:colOff>
      <xdr:row>4</xdr:row>
      <xdr:rowOff>0</xdr:rowOff>
    </xdr:from>
    <xdr:to>
      <xdr:col>10</xdr:col>
      <xdr:colOff>1035050</xdr:colOff>
      <xdr:row>4</xdr:row>
      <xdr:rowOff>0</xdr:rowOff>
    </xdr:to>
    <xdr:pic macro="[2]!DesignIconClicked">
      <xdr:nvPicPr>
        <xdr:cNvPr id="2057" name="BExTURJ5TAR0ZJAQ9GFN2NYJHBR4" descr="MP5QHF75QS9DUY49Y420JXM2E" hidden="1"/>
        <xdr:cNvPicPr>
          <a:picLocks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7820025" y="1104900"/>
          <a:ext cx="208280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2</xdr:col>
      <xdr:colOff>0</xdr:colOff>
      <xdr:row>29</xdr:row>
      <xdr:rowOff>0</xdr:rowOff>
    </xdr:from>
    <xdr:to>
      <xdr:col>2</xdr:col>
      <xdr:colOff>1073150</xdr:colOff>
      <xdr:row>29</xdr:row>
      <xdr:rowOff>130175</xdr:rowOff>
    </xdr:to>
    <xdr:pic macro="[2]!DesignIconClicked">
      <xdr:nvPicPr>
        <xdr:cNvPr id="2" name="BExGX9DU5LF8A3VAUJFKJ1BDXNW3" hidden="1"/>
        <xdr:cNvPicPr>
          <a:picLocks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3000375"/>
          <a:ext cx="1073150" cy="130175"/>
        </a:xfrm>
        <a:prstGeom prst="rect">
          <a:avLst/>
        </a:prstGeom>
      </xdr:spPr>
    </xdr:pic>
    <xdr:clientData/>
  </xdr:twoCellAnchor>
  <xdr:twoCellAnchor>
    <xdr:from>
      <xdr:col>6</xdr:col>
      <xdr:colOff>0</xdr:colOff>
      <xdr:row>4</xdr:row>
      <xdr:rowOff>0</xdr:rowOff>
    </xdr:from>
    <xdr:to>
      <xdr:col>7</xdr:col>
      <xdr:colOff>844550</xdr:colOff>
      <xdr:row>4</xdr:row>
      <xdr:rowOff>0</xdr:rowOff>
    </xdr:to>
    <xdr:pic macro="[2]!DesignIconClicked">
      <xdr:nvPicPr>
        <xdr:cNvPr id="2050" name="BExMPEQDEVM9ZOPSFIVZP3KR132B" descr="U1604WEUYS8LYRGCK4LICYKL9" hidden="1"/>
        <xdr:cNvPicPr>
          <a:picLocks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4391025" y="1104900"/>
          <a:ext cx="2397125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6</xdr:col>
      <xdr:colOff>0</xdr:colOff>
      <xdr:row>19</xdr:row>
      <xdr:rowOff>0</xdr:rowOff>
    </xdr:from>
    <xdr:to>
      <xdr:col>9</xdr:col>
      <xdr:colOff>1035050</xdr:colOff>
      <xdr:row>214</xdr:row>
      <xdr:rowOff>130175</xdr:rowOff>
    </xdr:to>
    <xdr:pic macro="[2]!DesignIconClicked">
      <xdr:nvPicPr>
        <xdr:cNvPr id="2063" name="BExXRND8208TWULE9S50U89VKPB7" descr="ETUGZV0SKTQDQB8JOYY0DCX79" hidden="1"/>
        <xdr:cNvPicPr>
          <a:picLocks noChangeArrowheads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 bwMode="auto">
        <a:xfrm>
          <a:off x="4391025" y="1714500"/>
          <a:ext cx="4464050" cy="278479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0</xdr:rowOff>
    </xdr:from>
    <xdr:to>
      <xdr:col>33</xdr:col>
      <xdr:colOff>19050</xdr:colOff>
      <xdr:row>1</xdr:row>
      <xdr:rowOff>9525</xdr:rowOff>
    </xdr:to>
    <xdr:pic>
      <xdr:nvPicPr>
        <xdr:cNvPr id="307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0"/>
          <a:ext cx="20012025" cy="3143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6</xdr:col>
      <xdr:colOff>0</xdr:colOff>
      <xdr:row>13</xdr:row>
      <xdr:rowOff>28575</xdr:rowOff>
    </xdr:from>
    <xdr:to>
      <xdr:col>16</xdr:col>
      <xdr:colOff>200025</xdr:colOff>
      <xdr:row>42</xdr:row>
      <xdr:rowOff>28575</xdr:rowOff>
    </xdr:to>
    <xdr:graphicFrame macro="">
      <xdr:nvGraphicFramePr>
        <xdr:cNvPr id="3631" name="Chart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19050</xdr:colOff>
      <xdr:row>14</xdr:row>
      <xdr:rowOff>19050</xdr:rowOff>
    </xdr:from>
    <xdr:to>
      <xdr:col>5</xdr:col>
      <xdr:colOff>142875</xdr:colOff>
      <xdr:row>15</xdr:row>
      <xdr:rowOff>0</xdr:rowOff>
    </xdr:to>
    <xdr:pic macro="[2]!DesignIconClicked">
      <xdr:nvPicPr>
        <xdr:cNvPr id="3089" name="BExMJ8SV739S7OHOD6U6SFYP97Q2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1571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14</xdr:row>
      <xdr:rowOff>19050</xdr:rowOff>
    </xdr:from>
    <xdr:to>
      <xdr:col>5</xdr:col>
      <xdr:colOff>314325</xdr:colOff>
      <xdr:row>15</xdr:row>
      <xdr:rowOff>0</xdr:rowOff>
    </xdr:to>
    <xdr:pic macro="[2]!DesignIconClicked">
      <xdr:nvPicPr>
        <xdr:cNvPr id="3090" name="BExQGD6IOUL7IBCDFE6CJPBV8MUL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1571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14</xdr:row>
      <xdr:rowOff>19050</xdr:rowOff>
    </xdr:from>
    <xdr:ext cx="123825" cy="123825"/>
    <xdr:pic macro="[2]!DesignIconClicked">
      <xdr:nvPicPr>
        <xdr:cNvPr id="3091" name="BExD9X028KN82OQ34SFJXO5DMAOJ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1571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15</xdr:row>
      <xdr:rowOff>28575</xdr:rowOff>
    </xdr:from>
    <xdr:to>
      <xdr:col>5</xdr:col>
      <xdr:colOff>142875</xdr:colOff>
      <xdr:row>16</xdr:row>
      <xdr:rowOff>9525</xdr:rowOff>
    </xdr:to>
    <xdr:pic macro="[2]!DesignIconClicked">
      <xdr:nvPicPr>
        <xdr:cNvPr id="3092" name="BExW5MDJ8C7RRPM9H8TFBMDWHG8F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1724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15</xdr:row>
      <xdr:rowOff>28575</xdr:rowOff>
    </xdr:from>
    <xdr:to>
      <xdr:col>5</xdr:col>
      <xdr:colOff>314325</xdr:colOff>
      <xdr:row>16</xdr:row>
      <xdr:rowOff>9525</xdr:rowOff>
    </xdr:to>
    <xdr:pic macro="[2]!DesignIconClicked">
      <xdr:nvPicPr>
        <xdr:cNvPr id="3093" name="BExJ1DBQDXNR9QQG371TBPHRW1W1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1724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15</xdr:row>
      <xdr:rowOff>28575</xdr:rowOff>
    </xdr:from>
    <xdr:ext cx="123825" cy="123825"/>
    <xdr:pic macro="[2]!DesignIconClicked">
      <xdr:nvPicPr>
        <xdr:cNvPr id="3094" name="BEx1MHHDB80ZDSYCXZBRRO7AL1EB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1724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16</xdr:row>
      <xdr:rowOff>28575</xdr:rowOff>
    </xdr:from>
    <xdr:to>
      <xdr:col>5</xdr:col>
      <xdr:colOff>142875</xdr:colOff>
      <xdr:row>17</xdr:row>
      <xdr:rowOff>9525</xdr:rowOff>
    </xdr:to>
    <xdr:pic macro="[2]!DesignIconClicked">
      <xdr:nvPicPr>
        <xdr:cNvPr id="3095" name="BEx5M7D0OWVY0JFHCGG5Y11MMFAT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18669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16</xdr:row>
      <xdr:rowOff>28575</xdr:rowOff>
    </xdr:from>
    <xdr:to>
      <xdr:col>5</xdr:col>
      <xdr:colOff>314325</xdr:colOff>
      <xdr:row>17</xdr:row>
      <xdr:rowOff>9525</xdr:rowOff>
    </xdr:to>
    <xdr:pic macro="[2]!DesignIconClicked">
      <xdr:nvPicPr>
        <xdr:cNvPr id="3096" name="BExIPAWQ9Z19AA5PIGEH094DYP51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18669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16</xdr:row>
      <xdr:rowOff>28575</xdr:rowOff>
    </xdr:from>
    <xdr:ext cx="123825" cy="123825"/>
    <xdr:pic macro="[2]!DesignIconClicked">
      <xdr:nvPicPr>
        <xdr:cNvPr id="3097" name="BExZQRC65HRX1R2FOOBPQKAO82VE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18669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17</xdr:row>
      <xdr:rowOff>28575</xdr:rowOff>
    </xdr:from>
    <xdr:to>
      <xdr:col>5</xdr:col>
      <xdr:colOff>142875</xdr:colOff>
      <xdr:row>18</xdr:row>
      <xdr:rowOff>9525</xdr:rowOff>
    </xdr:to>
    <xdr:pic macro="[2]!DesignIconClicked">
      <xdr:nvPicPr>
        <xdr:cNvPr id="3098" name="BExZLMFB2IT1ZBUGK1QEXXW2JKFN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20097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17</xdr:row>
      <xdr:rowOff>28575</xdr:rowOff>
    </xdr:from>
    <xdr:to>
      <xdr:col>5</xdr:col>
      <xdr:colOff>314325</xdr:colOff>
      <xdr:row>18</xdr:row>
      <xdr:rowOff>9525</xdr:rowOff>
    </xdr:to>
    <xdr:pic macro="[2]!DesignIconClicked">
      <xdr:nvPicPr>
        <xdr:cNvPr id="3099" name="BExAXCVDII2N4N3BBFD9E2NMP0J5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20097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17</xdr:row>
      <xdr:rowOff>28575</xdr:rowOff>
    </xdr:from>
    <xdr:ext cx="123825" cy="123825"/>
    <xdr:pic macro="[2]!DesignIconClicked">
      <xdr:nvPicPr>
        <xdr:cNvPr id="3100" name="BExONHU55R6I4QLKW2SHYXDFC6RV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20097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18</xdr:row>
      <xdr:rowOff>19050</xdr:rowOff>
    </xdr:from>
    <xdr:to>
      <xdr:col>5</xdr:col>
      <xdr:colOff>142875</xdr:colOff>
      <xdr:row>19</xdr:row>
      <xdr:rowOff>0</xdr:rowOff>
    </xdr:to>
    <xdr:pic macro="[2]!DesignIconClicked">
      <xdr:nvPicPr>
        <xdr:cNvPr id="3101" name="BEx9FZ9EZGAWK67Z810S8BQYD12S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2143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18</xdr:row>
      <xdr:rowOff>19050</xdr:rowOff>
    </xdr:from>
    <xdr:to>
      <xdr:col>5</xdr:col>
      <xdr:colOff>314325</xdr:colOff>
      <xdr:row>19</xdr:row>
      <xdr:rowOff>0</xdr:rowOff>
    </xdr:to>
    <xdr:pic macro="[2]!DesignIconClicked">
      <xdr:nvPicPr>
        <xdr:cNvPr id="3102" name="BExKMR374I5SLJI2H6S92BNFJ62U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2143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18</xdr:row>
      <xdr:rowOff>19050</xdr:rowOff>
    </xdr:from>
    <xdr:ext cx="123825" cy="123825"/>
    <xdr:pic macro="[2]!DesignIconClicked">
      <xdr:nvPicPr>
        <xdr:cNvPr id="3103" name="BExTUUJ2XZHWHBG2RZLWKQUKC1X9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2143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19</xdr:row>
      <xdr:rowOff>19050</xdr:rowOff>
    </xdr:from>
    <xdr:to>
      <xdr:col>5</xdr:col>
      <xdr:colOff>142875</xdr:colOff>
      <xdr:row>20</xdr:row>
      <xdr:rowOff>0</xdr:rowOff>
    </xdr:to>
    <xdr:pic macro="[2]!DesignIconClicked">
      <xdr:nvPicPr>
        <xdr:cNvPr id="3104" name="BExIW1O0YR1GRGRY4OL8O4LY43J9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2286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19</xdr:row>
      <xdr:rowOff>19050</xdr:rowOff>
    </xdr:from>
    <xdr:to>
      <xdr:col>5</xdr:col>
      <xdr:colOff>314325</xdr:colOff>
      <xdr:row>20</xdr:row>
      <xdr:rowOff>0</xdr:rowOff>
    </xdr:to>
    <xdr:pic macro="[2]!DesignIconClicked">
      <xdr:nvPicPr>
        <xdr:cNvPr id="3105" name="BExF7UPUFHMEGZAB1SPYZSOUFTAM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2286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19</xdr:row>
      <xdr:rowOff>19050</xdr:rowOff>
    </xdr:from>
    <xdr:ext cx="123825" cy="123825"/>
    <xdr:pic macro="[2]!DesignIconClicked">
      <xdr:nvPicPr>
        <xdr:cNvPr id="3106" name="BExKQDWMRVP76Y4WYQZAXHYH7BW1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2286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20</xdr:row>
      <xdr:rowOff>28575</xdr:rowOff>
    </xdr:from>
    <xdr:to>
      <xdr:col>5</xdr:col>
      <xdr:colOff>142875</xdr:colOff>
      <xdr:row>21</xdr:row>
      <xdr:rowOff>9525</xdr:rowOff>
    </xdr:to>
    <xdr:pic macro="[2]!DesignIconClicked">
      <xdr:nvPicPr>
        <xdr:cNvPr id="3107" name="BEx1KKUIQN903WVY4KND8NDRZH66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24384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20</xdr:row>
      <xdr:rowOff>28575</xdr:rowOff>
    </xdr:from>
    <xdr:to>
      <xdr:col>5</xdr:col>
      <xdr:colOff>314325</xdr:colOff>
      <xdr:row>21</xdr:row>
      <xdr:rowOff>9525</xdr:rowOff>
    </xdr:to>
    <xdr:pic macro="[2]!DesignIconClicked">
      <xdr:nvPicPr>
        <xdr:cNvPr id="3108" name="BExD9ULRVZCAYHUQ27T5HBXSIPD8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24384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20</xdr:row>
      <xdr:rowOff>28575</xdr:rowOff>
    </xdr:from>
    <xdr:ext cx="123825" cy="123825"/>
    <xdr:pic macro="[2]!DesignIconClicked">
      <xdr:nvPicPr>
        <xdr:cNvPr id="3109" name="BEx3DE8U6SVRAQW2R1UPTRM2T3FK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24384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21</xdr:row>
      <xdr:rowOff>28575</xdr:rowOff>
    </xdr:from>
    <xdr:to>
      <xdr:col>5</xdr:col>
      <xdr:colOff>142875</xdr:colOff>
      <xdr:row>22</xdr:row>
      <xdr:rowOff>9525</xdr:rowOff>
    </xdr:to>
    <xdr:pic macro="[2]!DesignIconClicked">
      <xdr:nvPicPr>
        <xdr:cNvPr id="3110" name="BEx9J61NV2XE051NL9UMGCEHJ3A6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25812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21</xdr:row>
      <xdr:rowOff>28575</xdr:rowOff>
    </xdr:from>
    <xdr:to>
      <xdr:col>5</xdr:col>
      <xdr:colOff>314325</xdr:colOff>
      <xdr:row>22</xdr:row>
      <xdr:rowOff>9525</xdr:rowOff>
    </xdr:to>
    <xdr:pic macro="[2]!DesignIconClicked">
      <xdr:nvPicPr>
        <xdr:cNvPr id="3111" name="BEx3GSTMH9TP7K0H6YCQYJI1MOVC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25812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21</xdr:row>
      <xdr:rowOff>28575</xdr:rowOff>
    </xdr:from>
    <xdr:ext cx="123825" cy="123825"/>
    <xdr:pic macro="[2]!DesignIconClicked">
      <xdr:nvPicPr>
        <xdr:cNvPr id="3112" name="BExKRQRBU4YG6145MP0RHXJFPEGM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25812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22</xdr:row>
      <xdr:rowOff>19050</xdr:rowOff>
    </xdr:from>
    <xdr:to>
      <xdr:col>5</xdr:col>
      <xdr:colOff>142875</xdr:colOff>
      <xdr:row>23</xdr:row>
      <xdr:rowOff>0</xdr:rowOff>
    </xdr:to>
    <xdr:pic macro="[2]!DesignIconClicked">
      <xdr:nvPicPr>
        <xdr:cNvPr id="3113" name="BExMQIQP3LB9Z5YSUWNF0JGFV33R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2714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22</xdr:row>
      <xdr:rowOff>19050</xdr:rowOff>
    </xdr:from>
    <xdr:to>
      <xdr:col>5</xdr:col>
      <xdr:colOff>314325</xdr:colOff>
      <xdr:row>23</xdr:row>
      <xdr:rowOff>0</xdr:rowOff>
    </xdr:to>
    <xdr:pic macro="[2]!DesignIconClicked">
      <xdr:nvPicPr>
        <xdr:cNvPr id="3114" name="BExB2TMIKI1ND0Q7COI2AW61PBSD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2714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22</xdr:row>
      <xdr:rowOff>19050</xdr:rowOff>
    </xdr:from>
    <xdr:ext cx="123825" cy="123825"/>
    <xdr:pic macro="[2]!DesignIconClicked">
      <xdr:nvPicPr>
        <xdr:cNvPr id="3115" name="BExGPSEJEX37UKFPTVV1WERKSG54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2714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23</xdr:row>
      <xdr:rowOff>28575</xdr:rowOff>
    </xdr:from>
    <xdr:to>
      <xdr:col>5</xdr:col>
      <xdr:colOff>142875</xdr:colOff>
      <xdr:row>24</xdr:row>
      <xdr:rowOff>9525</xdr:rowOff>
    </xdr:to>
    <xdr:pic macro="[2]!DesignIconClicked">
      <xdr:nvPicPr>
        <xdr:cNvPr id="3116" name="BEx7IEL2X2EOW0P4TFS7X0QH8ZXI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2867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23</xdr:row>
      <xdr:rowOff>28575</xdr:rowOff>
    </xdr:from>
    <xdr:to>
      <xdr:col>5</xdr:col>
      <xdr:colOff>314325</xdr:colOff>
      <xdr:row>24</xdr:row>
      <xdr:rowOff>9525</xdr:rowOff>
    </xdr:to>
    <xdr:pic macro="[2]!DesignIconClicked">
      <xdr:nvPicPr>
        <xdr:cNvPr id="3117" name="BExO7NI9QBLS19JRUKM6IWXN9OOK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2867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23</xdr:row>
      <xdr:rowOff>28575</xdr:rowOff>
    </xdr:from>
    <xdr:ext cx="123825" cy="123825"/>
    <xdr:pic macro="[2]!DesignIconClicked">
      <xdr:nvPicPr>
        <xdr:cNvPr id="3118" name="BExIUCIWENAH3Y6YPHNZP1FAAY10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2867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</xdr:col>
      <xdr:colOff>0</xdr:colOff>
      <xdr:row>23</xdr:row>
      <xdr:rowOff>28575</xdr:rowOff>
    </xdr:from>
    <xdr:ext cx="123825" cy="123825"/>
    <xdr:pic macro="[2]!DesignIconClicked">
      <xdr:nvPicPr>
        <xdr:cNvPr id="3119" name="BExGXP9OE5Z8HOBOJ95ESG2D6DUV" hidden="1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876425" y="2867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24</xdr:row>
      <xdr:rowOff>28575</xdr:rowOff>
    </xdr:from>
    <xdr:to>
      <xdr:col>5</xdr:col>
      <xdr:colOff>142875</xdr:colOff>
      <xdr:row>25</xdr:row>
      <xdr:rowOff>9525</xdr:rowOff>
    </xdr:to>
    <xdr:pic macro="[2]!DesignIconClicked">
      <xdr:nvPicPr>
        <xdr:cNvPr id="3120" name="BExW2Y0W45S531GFG2P4UIMGFRG4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30099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24</xdr:row>
      <xdr:rowOff>28575</xdr:rowOff>
    </xdr:from>
    <xdr:to>
      <xdr:col>5</xdr:col>
      <xdr:colOff>314325</xdr:colOff>
      <xdr:row>25</xdr:row>
      <xdr:rowOff>9525</xdr:rowOff>
    </xdr:to>
    <xdr:pic macro="[2]!DesignIconClicked">
      <xdr:nvPicPr>
        <xdr:cNvPr id="3121" name="BExEVMGHLGEICJ8WR2F8QMAK8MOQ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30099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24</xdr:row>
      <xdr:rowOff>28575</xdr:rowOff>
    </xdr:from>
    <xdr:ext cx="123825" cy="123825"/>
    <xdr:pic macro="[2]!DesignIconClicked">
      <xdr:nvPicPr>
        <xdr:cNvPr id="3122" name="BExW18VRO3YYJYUKZP64P0K2VUVG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30099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25</xdr:row>
      <xdr:rowOff>28575</xdr:rowOff>
    </xdr:from>
    <xdr:to>
      <xdr:col>5</xdr:col>
      <xdr:colOff>142875</xdr:colOff>
      <xdr:row>26</xdr:row>
      <xdr:rowOff>9525</xdr:rowOff>
    </xdr:to>
    <xdr:pic macro="[2]!DesignIconClicked">
      <xdr:nvPicPr>
        <xdr:cNvPr id="3123" name="BExGZGI5S5R45KCZFSLCBJP7YMA9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31527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25</xdr:row>
      <xdr:rowOff>28575</xdr:rowOff>
    </xdr:from>
    <xdr:to>
      <xdr:col>5</xdr:col>
      <xdr:colOff>314325</xdr:colOff>
      <xdr:row>26</xdr:row>
      <xdr:rowOff>9525</xdr:rowOff>
    </xdr:to>
    <xdr:pic macro="[2]!DesignIconClicked">
      <xdr:nvPicPr>
        <xdr:cNvPr id="3124" name="BExRZZ3WB3HNDSA3YLJZAVFLF3HL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31527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25</xdr:row>
      <xdr:rowOff>28575</xdr:rowOff>
    </xdr:from>
    <xdr:ext cx="123825" cy="123825"/>
    <xdr:pic macro="[2]!DesignIconClicked">
      <xdr:nvPicPr>
        <xdr:cNvPr id="3125" name="BExMOSEG137YQHOQYSSQSHG5YH46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31527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26</xdr:row>
      <xdr:rowOff>19050</xdr:rowOff>
    </xdr:from>
    <xdr:to>
      <xdr:col>5</xdr:col>
      <xdr:colOff>142875</xdr:colOff>
      <xdr:row>27</xdr:row>
      <xdr:rowOff>0</xdr:rowOff>
    </xdr:to>
    <xdr:pic macro="[2]!DesignIconClicked">
      <xdr:nvPicPr>
        <xdr:cNvPr id="3126" name="BEx9HTN86LBSCYFYUY5JZ2A0F24K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3286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26</xdr:row>
      <xdr:rowOff>19050</xdr:rowOff>
    </xdr:from>
    <xdr:to>
      <xdr:col>5</xdr:col>
      <xdr:colOff>314325</xdr:colOff>
      <xdr:row>27</xdr:row>
      <xdr:rowOff>0</xdr:rowOff>
    </xdr:to>
    <xdr:pic macro="[2]!DesignIconClicked">
      <xdr:nvPicPr>
        <xdr:cNvPr id="3127" name="BExB33T7Z2C85T2SWCWZE05VGKUX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3286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26</xdr:row>
      <xdr:rowOff>19050</xdr:rowOff>
    </xdr:from>
    <xdr:ext cx="123825" cy="123825"/>
    <xdr:pic macro="[2]!DesignIconClicked">
      <xdr:nvPicPr>
        <xdr:cNvPr id="3128" name="BExOB414H67P2GMM86OZXUMXUY0N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3286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</xdr:col>
      <xdr:colOff>0</xdr:colOff>
      <xdr:row>26</xdr:row>
      <xdr:rowOff>19050</xdr:rowOff>
    </xdr:from>
    <xdr:ext cx="123825" cy="123825"/>
    <xdr:pic macro="[2]!DesignIconClicked">
      <xdr:nvPicPr>
        <xdr:cNvPr id="3129" name="BEx3SW4UFVAXMRG40ZJOQLT2VED0" hidden="1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876425" y="3286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27</xdr:row>
      <xdr:rowOff>19050</xdr:rowOff>
    </xdr:from>
    <xdr:to>
      <xdr:col>5</xdr:col>
      <xdr:colOff>142875</xdr:colOff>
      <xdr:row>28</xdr:row>
      <xdr:rowOff>0</xdr:rowOff>
    </xdr:to>
    <xdr:pic macro="[2]!DesignIconClicked">
      <xdr:nvPicPr>
        <xdr:cNvPr id="3130" name="BEx1MITTG5I0O7A3WINGWM41U3WZ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3429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27</xdr:row>
      <xdr:rowOff>19050</xdr:rowOff>
    </xdr:from>
    <xdr:to>
      <xdr:col>5</xdr:col>
      <xdr:colOff>314325</xdr:colOff>
      <xdr:row>28</xdr:row>
      <xdr:rowOff>0</xdr:rowOff>
    </xdr:to>
    <xdr:pic macro="[2]!DesignIconClicked">
      <xdr:nvPicPr>
        <xdr:cNvPr id="3131" name="BExISOFU7F2872HHSFRPPIDUU3QF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3429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27</xdr:row>
      <xdr:rowOff>19050</xdr:rowOff>
    </xdr:from>
    <xdr:ext cx="123825" cy="123825"/>
    <xdr:pic macro="[2]!DesignIconClicked">
      <xdr:nvPicPr>
        <xdr:cNvPr id="3132" name="BEx5KT5VA9BZASN43MUN3W9869C2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3429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28</xdr:row>
      <xdr:rowOff>28575</xdr:rowOff>
    </xdr:from>
    <xdr:to>
      <xdr:col>5</xdr:col>
      <xdr:colOff>142875</xdr:colOff>
      <xdr:row>29</xdr:row>
      <xdr:rowOff>9525</xdr:rowOff>
    </xdr:to>
    <xdr:pic macro="[2]!DesignIconClicked">
      <xdr:nvPicPr>
        <xdr:cNvPr id="3133" name="BExKJBWTGIAOWC6UP1RI7AZ4GF6L" hidden="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35814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28</xdr:row>
      <xdr:rowOff>28575</xdr:rowOff>
    </xdr:from>
    <xdr:to>
      <xdr:col>5</xdr:col>
      <xdr:colOff>314325</xdr:colOff>
      <xdr:row>29</xdr:row>
      <xdr:rowOff>9525</xdr:rowOff>
    </xdr:to>
    <xdr:pic macro="[2]!DesignIconClicked">
      <xdr:nvPicPr>
        <xdr:cNvPr id="3134" name="BEx95WH41UYDY86TGWRNJBJREMHO" hidden="1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35814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28</xdr:row>
      <xdr:rowOff>28575</xdr:rowOff>
    </xdr:from>
    <xdr:ext cx="123825" cy="123825"/>
    <xdr:pic macro="[2]!DesignIconClicked">
      <xdr:nvPicPr>
        <xdr:cNvPr id="3135" name="BExQ2JOB7LLXXQ1WH2YV0Y1KX8FZ" hidden="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35814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6</xdr:col>
      <xdr:colOff>0</xdr:colOff>
      <xdr:row>0</xdr:row>
      <xdr:rowOff>0</xdr:rowOff>
    </xdr:from>
    <xdr:to>
      <xdr:col>15</xdr:col>
      <xdr:colOff>523875</xdr:colOff>
      <xdr:row>1</xdr:row>
      <xdr:rowOff>57150</xdr:rowOff>
    </xdr:to>
    <xdr:sp macro="" textlink="">
      <xdr:nvSpPr>
        <xdr:cNvPr id="3679" name="TextQueryTitle"/>
        <xdr:cNvSpPr txBox="1">
          <a:spLocks noChangeArrowheads="1"/>
        </xdr:cNvSpPr>
      </xdr:nvSpPr>
      <xdr:spPr bwMode="auto">
        <a:xfrm>
          <a:off x="762000" y="0"/>
          <a:ext cx="73152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r>
            <a:rPr lang="en-US" sz="1400" b="1">
              <a:latin typeface="Arial" pitchFamily="34" charset="0"/>
              <a:cs typeface="Arial" pitchFamily="34" charset="0"/>
            </a:rPr>
            <a:t>Tablice rzymskie I kw 2014</a:t>
          </a:r>
        </a:p>
      </xdr:txBody>
    </xdr:sp>
    <xdr:clientData/>
  </xdr:twoCellAnchor>
  <xdr:twoCellAnchor editAs="absolute">
    <xdr:from>
      <xdr:col>0</xdr:col>
      <xdr:colOff>161925</xdr:colOff>
      <xdr:row>2</xdr:row>
      <xdr:rowOff>38100</xdr:rowOff>
    </xdr:from>
    <xdr:to>
      <xdr:col>2</xdr:col>
      <xdr:colOff>333375</xdr:colOff>
      <xdr:row>2</xdr:row>
      <xdr:rowOff>190500</xdr:rowOff>
    </xdr:to>
    <xdr:pic macro="[0]!Sheet3.Table_click">
      <xdr:nvPicPr>
        <xdr:cNvPr id="3693" name="TableA" descr="Table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61925" y="771525"/>
          <a:ext cx="428625" cy="152400"/>
        </a:xfrm>
        <a:prstGeom prst="rect">
          <a:avLst/>
        </a:prstGeom>
        <a:noFill/>
      </xdr:spPr>
    </xdr:pic>
    <xdr:clientData/>
  </xdr:twoCellAnchor>
  <xdr:twoCellAnchor editAs="absolute">
    <xdr:from>
      <xdr:col>2</xdr:col>
      <xdr:colOff>514350</xdr:colOff>
      <xdr:row>2</xdr:row>
      <xdr:rowOff>38100</xdr:rowOff>
    </xdr:from>
    <xdr:to>
      <xdr:col>2</xdr:col>
      <xdr:colOff>971550</xdr:colOff>
      <xdr:row>2</xdr:row>
      <xdr:rowOff>190500</xdr:rowOff>
    </xdr:to>
    <xdr:pic macro="[0]!Sheet3.filterA_click">
      <xdr:nvPicPr>
        <xdr:cNvPr id="3694" name="FilterA" descr="Filter_pressed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771525" y="771525"/>
          <a:ext cx="457200" cy="152400"/>
        </a:xfrm>
        <a:prstGeom prst="rect">
          <a:avLst/>
        </a:prstGeom>
        <a:noFill/>
      </xdr:spPr>
    </xdr:pic>
    <xdr:clientData/>
  </xdr:twoCellAnchor>
  <xdr:twoCellAnchor editAs="absolute">
    <xdr:from>
      <xdr:col>2</xdr:col>
      <xdr:colOff>514350</xdr:colOff>
      <xdr:row>2</xdr:row>
      <xdr:rowOff>38100</xdr:rowOff>
    </xdr:from>
    <xdr:to>
      <xdr:col>2</xdr:col>
      <xdr:colOff>971550</xdr:colOff>
      <xdr:row>2</xdr:row>
      <xdr:rowOff>190500</xdr:rowOff>
    </xdr:to>
    <xdr:pic macro="[0]!Sheet3.filter_click">
      <xdr:nvPicPr>
        <xdr:cNvPr id="3695" name="Filter" descr="Filter" hidden="1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771525" y="771525"/>
          <a:ext cx="457200" cy="152400"/>
        </a:xfrm>
        <a:prstGeom prst="rect">
          <a:avLst/>
        </a:prstGeom>
        <a:noFill/>
      </xdr:spPr>
    </xdr:pic>
    <xdr:clientData/>
  </xdr:twoCellAnchor>
  <xdr:twoCellAnchor editAs="absolute">
    <xdr:from>
      <xdr:col>3</xdr:col>
      <xdr:colOff>76200</xdr:colOff>
      <xdr:row>2</xdr:row>
      <xdr:rowOff>38100</xdr:rowOff>
    </xdr:from>
    <xdr:to>
      <xdr:col>3</xdr:col>
      <xdr:colOff>771525</xdr:colOff>
      <xdr:row>2</xdr:row>
      <xdr:rowOff>190500</xdr:rowOff>
    </xdr:to>
    <xdr:pic macro="[0]!Sheet3.Info_click">
      <xdr:nvPicPr>
        <xdr:cNvPr id="3696" name="Info" descr="Information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419225" y="771525"/>
          <a:ext cx="695325" cy="152400"/>
        </a:xfrm>
        <a:prstGeom prst="rect">
          <a:avLst/>
        </a:prstGeom>
        <a:noFill/>
      </xdr:spPr>
    </xdr:pic>
    <xdr:clientData/>
  </xdr:twoCellAnchor>
  <xdr:twoCellAnchor editAs="absolute">
    <xdr:from>
      <xdr:col>3</xdr:col>
      <xdr:colOff>76200</xdr:colOff>
      <xdr:row>2</xdr:row>
      <xdr:rowOff>38100</xdr:rowOff>
    </xdr:from>
    <xdr:to>
      <xdr:col>3</xdr:col>
      <xdr:colOff>771525</xdr:colOff>
      <xdr:row>2</xdr:row>
      <xdr:rowOff>190500</xdr:rowOff>
    </xdr:to>
    <xdr:pic macro="[0]!Sheet3.InfoA_click">
      <xdr:nvPicPr>
        <xdr:cNvPr id="3697" name="InfoA" descr="Information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1419225" y="771525"/>
          <a:ext cx="695325" cy="1524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0</xdr:colOff>
      <xdr:row>4</xdr:row>
      <xdr:rowOff>0</xdr:rowOff>
    </xdr:from>
    <xdr:to>
      <xdr:col>7</xdr:col>
      <xdr:colOff>1235075</xdr:colOff>
      <xdr:row>4</xdr:row>
      <xdr:rowOff>0</xdr:rowOff>
    </xdr:to>
    <xdr:pic macro="[2]!DesignIconClicked">
      <xdr:nvPicPr>
        <xdr:cNvPr id="3142" name="BExO8BS2K16MK30YFE3V0SQSMGGE" descr="9ET5KJ81U88JAIZK3AYDQGFHN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2724150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6</xdr:col>
      <xdr:colOff>0</xdr:colOff>
      <xdr:row>4</xdr:row>
      <xdr:rowOff>0</xdr:rowOff>
    </xdr:from>
    <xdr:to>
      <xdr:col>7</xdr:col>
      <xdr:colOff>1235075</xdr:colOff>
      <xdr:row>4</xdr:row>
      <xdr:rowOff>0</xdr:rowOff>
    </xdr:to>
    <xdr:pic macro="[2]!DesignIconClicked">
      <xdr:nvPicPr>
        <xdr:cNvPr id="3139" name="BExF2ZE1WFB5OMY0KIM1UK4EFABT" descr="IM62NESFL5GUR8SDHEC31H4ZG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2724150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7</xdr:col>
      <xdr:colOff>0</xdr:colOff>
      <xdr:row>1</xdr:row>
      <xdr:rowOff>0</xdr:rowOff>
    </xdr:from>
    <xdr:to>
      <xdr:col>8</xdr:col>
      <xdr:colOff>1235075</xdr:colOff>
      <xdr:row>1</xdr:row>
      <xdr:rowOff>415925</xdr:rowOff>
    </xdr:to>
    <xdr:pic macro="[2]!DesignIconClicked">
      <xdr:nvPicPr>
        <xdr:cNvPr id="3702" name="BEx9GANEK0G57YR83WFPDS9YB14A" descr="infofield_prev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3971925" y="304800"/>
          <a:ext cx="2482850" cy="415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0</xdr:colOff>
      <xdr:row>4</xdr:row>
      <xdr:rowOff>0</xdr:rowOff>
    </xdr:from>
    <xdr:to>
      <xdr:col>7</xdr:col>
      <xdr:colOff>1235075</xdr:colOff>
      <xdr:row>4</xdr:row>
      <xdr:rowOff>0</xdr:rowOff>
    </xdr:to>
    <xdr:pic macro="[2]!DesignIconClicked">
      <xdr:nvPicPr>
        <xdr:cNvPr id="3137" name="BEx9H4BM8OVYOUPNUE5RBQ84THA8" descr="Q3HZT8DQIXDBA14E2M4L6IARA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2724150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9</xdr:col>
      <xdr:colOff>0</xdr:colOff>
      <xdr:row>4</xdr:row>
      <xdr:rowOff>0</xdr:rowOff>
    </xdr:from>
    <xdr:to>
      <xdr:col>10</xdr:col>
      <xdr:colOff>1235075</xdr:colOff>
      <xdr:row>4</xdr:row>
      <xdr:rowOff>0</xdr:rowOff>
    </xdr:to>
    <xdr:pic macro="[2]!DesignIconClicked">
      <xdr:nvPicPr>
        <xdr:cNvPr id="3147" name="BExIN3HM1UFJ0DWNE5305EREAX8R" descr="7KYLBRZVIEDI5VUBOIH9D94KU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6467475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9</xdr:col>
      <xdr:colOff>0</xdr:colOff>
      <xdr:row>4</xdr:row>
      <xdr:rowOff>0</xdr:rowOff>
    </xdr:from>
    <xdr:to>
      <xdr:col>10</xdr:col>
      <xdr:colOff>1235075</xdr:colOff>
      <xdr:row>4</xdr:row>
      <xdr:rowOff>0</xdr:rowOff>
    </xdr:to>
    <xdr:pic macro="[2]!DesignIconClicked">
      <xdr:nvPicPr>
        <xdr:cNvPr id="3144" name="BEx96BRCVMI70DD5P5I8N9VM1E8F" descr="II7V7G6KK5GUXTB1GKQ46E3SI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6467475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6</xdr:col>
      <xdr:colOff>0</xdr:colOff>
      <xdr:row>4</xdr:row>
      <xdr:rowOff>0</xdr:rowOff>
    </xdr:from>
    <xdr:to>
      <xdr:col>7</xdr:col>
      <xdr:colOff>1235075</xdr:colOff>
      <xdr:row>4</xdr:row>
      <xdr:rowOff>0</xdr:rowOff>
    </xdr:to>
    <xdr:pic macro="[2]!DesignIconClicked">
      <xdr:nvPicPr>
        <xdr:cNvPr id="3141" name="BEx3RHSDGTIITUZKE65H7Z6TB7NV" descr="UAKIFK1OABFYOWZULN3UDJ77U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2724150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9</xdr:col>
      <xdr:colOff>0</xdr:colOff>
      <xdr:row>4</xdr:row>
      <xdr:rowOff>0</xdr:rowOff>
    </xdr:from>
    <xdr:to>
      <xdr:col>10</xdr:col>
      <xdr:colOff>1235075</xdr:colOff>
      <xdr:row>4</xdr:row>
      <xdr:rowOff>0</xdr:rowOff>
    </xdr:to>
    <xdr:pic macro="[2]!DesignIconClicked">
      <xdr:nvPicPr>
        <xdr:cNvPr id="3148" name="BExQINQTP54T1UU6485615NGYM2W" descr="U9C5Q5POTC0F2WZQJR1TNXX3H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6467475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9</xdr:col>
      <xdr:colOff>0</xdr:colOff>
      <xdr:row>4</xdr:row>
      <xdr:rowOff>0</xdr:rowOff>
    </xdr:from>
    <xdr:to>
      <xdr:col>10</xdr:col>
      <xdr:colOff>1235075</xdr:colOff>
      <xdr:row>4</xdr:row>
      <xdr:rowOff>0</xdr:rowOff>
    </xdr:to>
    <xdr:pic macro="[2]!DesignIconClicked">
      <xdr:nvPicPr>
        <xdr:cNvPr id="3146" name="BExMK6ILYFD03YJ8GRQ69P4ZGBDV" descr="D9JD8IXGL045RRU8WF3EE1T9T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6467475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9</xdr:col>
      <xdr:colOff>0</xdr:colOff>
      <xdr:row>4</xdr:row>
      <xdr:rowOff>0</xdr:rowOff>
    </xdr:from>
    <xdr:to>
      <xdr:col>10</xdr:col>
      <xdr:colOff>1235075</xdr:colOff>
      <xdr:row>4</xdr:row>
      <xdr:rowOff>0</xdr:rowOff>
    </xdr:to>
    <xdr:pic macro="[2]!DesignIconClicked">
      <xdr:nvPicPr>
        <xdr:cNvPr id="3143" name="BEx3JZWJGOQ6W9U935MH1RWKCMCJ" descr="7BACE7SV6XUZ39F0Q4VEJFNKD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6467475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6</xdr:col>
      <xdr:colOff>0</xdr:colOff>
      <xdr:row>4</xdr:row>
      <xdr:rowOff>0</xdr:rowOff>
    </xdr:from>
    <xdr:to>
      <xdr:col>7</xdr:col>
      <xdr:colOff>1235075</xdr:colOff>
      <xdr:row>4</xdr:row>
      <xdr:rowOff>0</xdr:rowOff>
    </xdr:to>
    <xdr:pic macro="[2]!DesignIconClicked">
      <xdr:nvPicPr>
        <xdr:cNvPr id="3140" name="BExIKSX4VTGG4J0VVDA899FHTCCN" descr="EUWDSMO6FSWMZUU0YEN363BUW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2724150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6</xdr:col>
      <xdr:colOff>0</xdr:colOff>
      <xdr:row>4</xdr:row>
      <xdr:rowOff>0</xdr:rowOff>
    </xdr:from>
    <xdr:to>
      <xdr:col>7</xdr:col>
      <xdr:colOff>1235075</xdr:colOff>
      <xdr:row>4</xdr:row>
      <xdr:rowOff>0</xdr:rowOff>
    </xdr:to>
    <xdr:pic macro="[2]!DesignIconClicked">
      <xdr:nvPicPr>
        <xdr:cNvPr id="3138" name="BExMO02VZ2XZHD7RBQGE7JFWSK24" descr="KLNOFVE32PLDSKU376NZJUH10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2724150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10</xdr:col>
      <xdr:colOff>0</xdr:colOff>
      <xdr:row>1</xdr:row>
      <xdr:rowOff>0</xdr:rowOff>
    </xdr:from>
    <xdr:to>
      <xdr:col>11</xdr:col>
      <xdr:colOff>520700</xdr:colOff>
      <xdr:row>1</xdr:row>
      <xdr:rowOff>415925</xdr:rowOff>
    </xdr:to>
    <xdr:pic macro="[2]!DesignIconClicked">
      <xdr:nvPicPr>
        <xdr:cNvPr id="3703" name="BEx1NR19G6IDKEZJ4H4HCCFEYVXP" descr="infofield_prev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7715250" y="304800"/>
          <a:ext cx="1768475" cy="415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3</xdr:col>
      <xdr:colOff>863600</xdr:colOff>
      <xdr:row>3</xdr:row>
      <xdr:rowOff>130175</xdr:rowOff>
    </xdr:to>
    <xdr:pic macro="[2]!DesignIconClicked">
      <xdr:nvPicPr>
        <xdr:cNvPr id="3088" name="BExKQ9K9G4PBVY0QQ7TL063HFGUC" descr="VT5KQGOW8GHSL47AL7CGBIQAW" hidden="1"/>
        <xdr:cNvPicPr>
          <a:picLocks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257175" y="0"/>
          <a:ext cx="1949450" cy="109220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9</xdr:col>
      <xdr:colOff>0</xdr:colOff>
      <xdr:row>4</xdr:row>
      <xdr:rowOff>0</xdr:rowOff>
    </xdr:from>
    <xdr:to>
      <xdr:col>10</xdr:col>
      <xdr:colOff>1235075</xdr:colOff>
      <xdr:row>4</xdr:row>
      <xdr:rowOff>0</xdr:rowOff>
    </xdr:to>
    <xdr:pic macro="[2]!DesignIconClicked">
      <xdr:nvPicPr>
        <xdr:cNvPr id="3145" name="BExIZZKMG5OCIEWXIPT0QCMAEKEY" descr="UBK0YYB5GXDQ5YROCMYNW3J7V" hidden="1"/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6467475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s&#261;du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gram%20Files\Common%20Files\SAP%20Shared\BW\BExAnalyzer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ądu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Ex"/>
      <sheetName val="BExStyles"/>
    </sheetNames>
    <definedNames>
      <definedName name="DesignIconClicked"/>
    </defined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D15"/>
  <sheetViews>
    <sheetView workbookViewId="0"/>
  </sheetViews>
  <sheetFormatPr defaultColWidth="9.33203125" defaultRowHeight="11.25" x14ac:dyDescent="0.2"/>
  <cols>
    <col min="3" max="4" width="9.33203125" customWidth="1"/>
    <col min="5" max="5" width="0" hidden="1" customWidth="1"/>
  </cols>
  <sheetData>
    <row r="1" spans="1:4" x14ac:dyDescent="0.2">
      <c r="A1">
        <v>7</v>
      </c>
    </row>
    <row r="14" spans="1:4" ht="12.75" x14ac:dyDescent="0.2">
      <c r="C14" s="16" t="s">
        <v>4</v>
      </c>
      <c r="D14" s="16"/>
    </row>
    <row r="15" spans="1:4" x14ac:dyDescent="0.2">
      <c r="C15" s="10"/>
      <c r="D15" s="10"/>
    </row>
  </sheetData>
  <phoneticPr fontId="1" type="noConversion"/>
  <pageMargins left="0.75" right="0.75" top="1" bottom="1" header="0.5" footer="0.5"/>
  <pageSetup paperSize="9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autoPageBreaks="0"/>
  </sheetPr>
  <dimension ref="A1:VJ215"/>
  <sheetViews>
    <sheetView showGridLines="0" topLeftCell="A179" workbookViewId="0">
      <selection activeCell="H201" sqref="H201"/>
    </sheetView>
  </sheetViews>
  <sheetFormatPr defaultColWidth="9.33203125" defaultRowHeight="11.25" x14ac:dyDescent="0.2"/>
  <cols>
    <col min="1" max="1" width="3.1640625" customWidth="1"/>
    <col min="2" max="2" width="1.33203125" customWidth="1"/>
    <col min="3" max="3" width="19" customWidth="1"/>
    <col min="4" max="4" width="44.5" customWidth="1"/>
    <col min="5" max="5" width="31.33203125" hidden="1" customWidth="1"/>
    <col min="6" max="6" width="8.83203125" customWidth="1"/>
    <col min="7" max="7" width="27.1640625" customWidth="1"/>
    <col min="8" max="8" width="15" customWidth="1"/>
    <col min="9" max="9" width="17.83203125" customWidth="1"/>
    <col min="10" max="12" width="18.33203125" customWidth="1"/>
    <col min="13" max="13" width="15" customWidth="1"/>
    <col min="14" max="14" width="17.83203125" customWidth="1"/>
    <col min="15" max="15" width="18.33203125" customWidth="1"/>
    <col min="16" max="16" width="15" customWidth="1"/>
    <col min="17" max="17" width="17.83203125" customWidth="1"/>
    <col min="18" max="18" width="18.33203125" customWidth="1"/>
    <col min="19" max="19" width="15" customWidth="1"/>
    <col min="20" max="20" width="17.83203125" customWidth="1"/>
    <col min="21" max="21" width="18.33203125" customWidth="1"/>
    <col min="22" max="22" width="15" customWidth="1"/>
    <col min="23" max="23" width="17.83203125" customWidth="1"/>
    <col min="24" max="24" width="18.33203125" customWidth="1"/>
    <col min="25" max="25" width="15" customWidth="1"/>
    <col min="26" max="26" width="17.83203125" customWidth="1"/>
    <col min="27" max="27" width="18.33203125" customWidth="1"/>
    <col min="28" max="28" width="15" customWidth="1"/>
    <col min="29" max="29" width="17.83203125" customWidth="1"/>
    <col min="30" max="30" width="18.33203125" customWidth="1"/>
    <col min="31" max="31" width="15" customWidth="1"/>
    <col min="32" max="32" width="17.83203125" customWidth="1"/>
    <col min="33" max="33" width="18.33203125" bestFit="1" customWidth="1"/>
    <col min="34" max="34" width="15.5" bestFit="1" customWidth="1"/>
    <col min="35" max="35" width="17.83203125" bestFit="1" customWidth="1"/>
    <col min="36" max="36" width="18.33203125" bestFit="1" customWidth="1"/>
    <col min="37" max="37" width="15.5" bestFit="1" customWidth="1"/>
    <col min="38" max="38" width="17.83203125" bestFit="1" customWidth="1"/>
    <col min="39" max="39" width="18.33203125" bestFit="1" customWidth="1"/>
    <col min="40" max="40" width="15.5" bestFit="1" customWidth="1"/>
    <col min="41" max="41" width="17.83203125" bestFit="1" customWidth="1"/>
    <col min="42" max="42" width="18.33203125" bestFit="1" customWidth="1"/>
    <col min="43" max="43" width="15" bestFit="1" customWidth="1"/>
    <col min="44" max="44" width="17.83203125" bestFit="1" customWidth="1"/>
    <col min="45" max="45" width="18.33203125" bestFit="1" customWidth="1"/>
    <col min="46" max="46" width="15" bestFit="1" customWidth="1"/>
    <col min="47" max="47" width="17.83203125" bestFit="1" customWidth="1"/>
    <col min="48" max="48" width="18.33203125" bestFit="1" customWidth="1"/>
    <col min="49" max="49" width="15" bestFit="1" customWidth="1"/>
    <col min="50" max="50" width="17.83203125" bestFit="1" customWidth="1"/>
    <col min="51" max="51" width="18.33203125" bestFit="1" customWidth="1"/>
    <col min="52" max="52" width="15" bestFit="1" customWidth="1"/>
    <col min="53" max="53" width="17.83203125" bestFit="1" customWidth="1"/>
    <col min="54" max="54" width="18.33203125" bestFit="1" customWidth="1"/>
    <col min="55" max="55" width="15" bestFit="1" customWidth="1"/>
    <col min="56" max="56" width="17.83203125" bestFit="1" customWidth="1"/>
    <col min="57" max="57" width="18.33203125" bestFit="1" customWidth="1"/>
    <col min="58" max="58" width="15" bestFit="1" customWidth="1"/>
    <col min="59" max="59" width="17.83203125" bestFit="1" customWidth="1"/>
    <col min="60" max="60" width="18.33203125" bestFit="1" customWidth="1"/>
    <col min="61" max="61" width="15" bestFit="1" customWidth="1"/>
    <col min="62" max="62" width="17.83203125" bestFit="1" customWidth="1"/>
    <col min="63" max="63" width="18.33203125" bestFit="1" customWidth="1"/>
    <col min="64" max="64" width="15" bestFit="1" customWidth="1"/>
    <col min="65" max="65" width="17.83203125" bestFit="1" customWidth="1"/>
    <col min="66" max="66" width="18.33203125" bestFit="1" customWidth="1"/>
    <col min="67" max="67" width="15" bestFit="1" customWidth="1"/>
    <col min="68" max="68" width="17.83203125" bestFit="1" customWidth="1"/>
    <col min="69" max="69" width="18.33203125" bestFit="1" customWidth="1"/>
    <col min="70" max="70" width="15" bestFit="1" customWidth="1"/>
    <col min="71" max="71" width="17.83203125" bestFit="1" customWidth="1"/>
    <col min="72" max="72" width="18.33203125" bestFit="1" customWidth="1"/>
    <col min="73" max="73" width="15" bestFit="1" customWidth="1"/>
    <col min="74" max="74" width="17.83203125" bestFit="1" customWidth="1"/>
    <col min="75" max="75" width="18.33203125" bestFit="1" customWidth="1"/>
    <col min="76" max="76" width="15" bestFit="1" customWidth="1"/>
    <col min="77" max="77" width="17.83203125" bestFit="1" customWidth="1"/>
    <col min="78" max="78" width="18.33203125" bestFit="1" customWidth="1"/>
    <col min="79" max="79" width="15" bestFit="1" customWidth="1"/>
    <col min="80" max="80" width="17.83203125" bestFit="1" customWidth="1"/>
    <col min="81" max="81" width="18.33203125" bestFit="1" customWidth="1"/>
    <col min="82" max="82" width="15" bestFit="1" customWidth="1"/>
    <col min="83" max="83" width="17.83203125" bestFit="1" customWidth="1"/>
    <col min="84" max="84" width="18.33203125" bestFit="1" customWidth="1"/>
    <col min="85" max="85" width="15" bestFit="1" customWidth="1"/>
    <col min="86" max="86" width="17.83203125" bestFit="1" customWidth="1"/>
    <col min="87" max="87" width="18.33203125" bestFit="1" customWidth="1"/>
    <col min="88" max="88" width="15" bestFit="1" customWidth="1"/>
    <col min="89" max="89" width="17.83203125" bestFit="1" customWidth="1"/>
    <col min="90" max="90" width="18.33203125" bestFit="1" customWidth="1"/>
    <col min="91" max="91" width="15" bestFit="1" customWidth="1"/>
    <col min="92" max="92" width="17.83203125" bestFit="1" customWidth="1"/>
    <col min="93" max="93" width="18.33203125" bestFit="1" customWidth="1"/>
    <col min="94" max="94" width="15" bestFit="1" customWidth="1"/>
    <col min="95" max="95" width="17.83203125" bestFit="1" customWidth="1"/>
    <col min="96" max="96" width="18.33203125" bestFit="1" customWidth="1"/>
    <col min="97" max="97" width="15" bestFit="1" customWidth="1"/>
    <col min="98" max="98" width="17.83203125" bestFit="1" customWidth="1"/>
    <col min="99" max="99" width="18.33203125" bestFit="1" customWidth="1"/>
    <col min="100" max="100" width="15" bestFit="1" customWidth="1"/>
    <col min="101" max="101" width="17.83203125" bestFit="1" customWidth="1"/>
    <col min="102" max="102" width="18.33203125" bestFit="1" customWidth="1"/>
    <col min="103" max="103" width="15" bestFit="1" customWidth="1"/>
    <col min="104" max="104" width="17.83203125" bestFit="1" customWidth="1"/>
    <col min="105" max="105" width="18.33203125" bestFit="1" customWidth="1"/>
    <col min="106" max="106" width="15" bestFit="1" customWidth="1"/>
    <col min="107" max="107" width="17.83203125" bestFit="1" customWidth="1"/>
    <col min="108" max="108" width="18.33203125" bestFit="1" customWidth="1"/>
    <col min="109" max="109" width="15" bestFit="1" customWidth="1"/>
    <col min="110" max="110" width="17.83203125" bestFit="1" customWidth="1"/>
    <col min="111" max="111" width="18.33203125" bestFit="1" customWidth="1"/>
    <col min="112" max="112" width="15" bestFit="1" customWidth="1"/>
    <col min="113" max="113" width="17.83203125" bestFit="1" customWidth="1"/>
    <col min="114" max="114" width="18.33203125" bestFit="1" customWidth="1"/>
    <col min="115" max="115" width="15" bestFit="1" customWidth="1"/>
    <col min="116" max="116" width="17.83203125" bestFit="1" customWidth="1"/>
    <col min="117" max="117" width="18.33203125" bestFit="1" customWidth="1"/>
    <col min="118" max="118" width="15" bestFit="1" customWidth="1"/>
    <col min="119" max="119" width="17.83203125" bestFit="1" customWidth="1"/>
    <col min="120" max="120" width="18.33203125" bestFit="1" customWidth="1"/>
    <col min="121" max="121" width="15" bestFit="1" customWidth="1"/>
    <col min="122" max="122" width="17.83203125" bestFit="1" customWidth="1"/>
    <col min="123" max="123" width="18.33203125" bestFit="1" customWidth="1"/>
    <col min="124" max="124" width="15" bestFit="1" customWidth="1"/>
    <col min="125" max="125" width="17.83203125" bestFit="1" customWidth="1"/>
    <col min="126" max="126" width="18.33203125" bestFit="1" customWidth="1"/>
    <col min="127" max="127" width="15" bestFit="1" customWidth="1"/>
    <col min="128" max="128" width="17.83203125" bestFit="1" customWidth="1"/>
    <col min="129" max="129" width="18.33203125" bestFit="1" customWidth="1"/>
    <col min="130" max="130" width="15" bestFit="1" customWidth="1"/>
    <col min="131" max="131" width="17.83203125" bestFit="1" customWidth="1"/>
    <col min="132" max="132" width="18.33203125" bestFit="1" customWidth="1"/>
    <col min="133" max="133" width="15" bestFit="1" customWidth="1"/>
    <col min="134" max="134" width="17.83203125" bestFit="1" customWidth="1"/>
    <col min="135" max="135" width="18.33203125" bestFit="1" customWidth="1"/>
    <col min="136" max="136" width="15" bestFit="1" customWidth="1"/>
    <col min="137" max="137" width="17.83203125" bestFit="1" customWidth="1"/>
    <col min="138" max="138" width="18.33203125" bestFit="1" customWidth="1"/>
    <col min="139" max="139" width="15" bestFit="1" customWidth="1"/>
    <col min="140" max="140" width="17.83203125" bestFit="1" customWidth="1"/>
    <col min="141" max="141" width="18.33203125" bestFit="1" customWidth="1"/>
    <col min="142" max="142" width="15.5" bestFit="1" customWidth="1"/>
    <col min="143" max="143" width="17.83203125" bestFit="1" customWidth="1"/>
    <col min="144" max="144" width="18.33203125" bestFit="1" customWidth="1"/>
    <col min="145" max="145" width="15.5" bestFit="1" customWidth="1"/>
    <col min="146" max="146" width="17.83203125" bestFit="1" customWidth="1"/>
    <col min="147" max="147" width="18.33203125" bestFit="1" customWidth="1"/>
    <col min="148" max="148" width="15.5" bestFit="1" customWidth="1"/>
    <col min="149" max="149" width="17.83203125" bestFit="1" customWidth="1"/>
    <col min="150" max="150" width="18.33203125" bestFit="1" customWidth="1"/>
    <col min="151" max="151" width="15.5" bestFit="1" customWidth="1"/>
    <col min="152" max="152" width="17.83203125" bestFit="1" customWidth="1"/>
    <col min="153" max="153" width="18.33203125" bestFit="1" customWidth="1"/>
    <col min="154" max="154" width="15.5" bestFit="1" customWidth="1"/>
    <col min="155" max="155" width="17.83203125" bestFit="1" customWidth="1"/>
    <col min="156" max="156" width="18.33203125" bestFit="1" customWidth="1"/>
    <col min="157" max="157" width="15.5" bestFit="1" customWidth="1"/>
    <col min="158" max="158" width="17.83203125" bestFit="1" customWidth="1"/>
    <col min="159" max="159" width="18.33203125" bestFit="1" customWidth="1"/>
    <col min="160" max="160" width="15" bestFit="1" customWidth="1"/>
    <col min="161" max="161" width="17.83203125" bestFit="1" customWidth="1"/>
    <col min="162" max="162" width="18.33203125" bestFit="1" customWidth="1"/>
    <col min="163" max="163" width="15" bestFit="1" customWidth="1"/>
    <col min="164" max="164" width="17.83203125" bestFit="1" customWidth="1"/>
    <col min="165" max="165" width="18.33203125" bestFit="1" customWidth="1"/>
    <col min="166" max="166" width="15" bestFit="1" customWidth="1"/>
    <col min="167" max="167" width="17.83203125" bestFit="1" customWidth="1"/>
    <col min="168" max="168" width="18.33203125" bestFit="1" customWidth="1"/>
    <col min="169" max="169" width="15" bestFit="1" customWidth="1"/>
    <col min="170" max="170" width="17.83203125" bestFit="1" customWidth="1"/>
    <col min="171" max="171" width="18.33203125" bestFit="1" customWidth="1"/>
    <col min="172" max="172" width="15" bestFit="1" customWidth="1"/>
    <col min="173" max="173" width="17.83203125" bestFit="1" customWidth="1"/>
    <col min="174" max="174" width="18.33203125" bestFit="1" customWidth="1"/>
    <col min="175" max="175" width="15" bestFit="1" customWidth="1"/>
    <col min="176" max="176" width="17.83203125" bestFit="1" customWidth="1"/>
    <col min="177" max="177" width="18.33203125" bestFit="1" customWidth="1"/>
    <col min="178" max="178" width="15" bestFit="1" customWidth="1"/>
    <col min="179" max="179" width="17.83203125" bestFit="1" customWidth="1"/>
    <col min="180" max="180" width="18.33203125" bestFit="1" customWidth="1"/>
    <col min="181" max="181" width="15" bestFit="1" customWidth="1"/>
    <col min="182" max="182" width="17.83203125" bestFit="1" customWidth="1"/>
    <col min="183" max="183" width="18.33203125" bestFit="1" customWidth="1"/>
    <col min="184" max="184" width="15" bestFit="1" customWidth="1"/>
    <col min="185" max="185" width="17.83203125" bestFit="1" customWidth="1"/>
    <col min="186" max="186" width="18.33203125" bestFit="1" customWidth="1"/>
    <col min="187" max="187" width="15.5" bestFit="1" customWidth="1"/>
    <col min="188" max="188" width="17.83203125" bestFit="1" customWidth="1"/>
    <col min="189" max="189" width="18.33203125" bestFit="1" customWidth="1"/>
    <col min="190" max="190" width="15.5" bestFit="1" customWidth="1"/>
    <col min="191" max="191" width="17.83203125" bestFit="1" customWidth="1"/>
    <col min="192" max="192" width="18.33203125" bestFit="1" customWidth="1"/>
    <col min="193" max="193" width="15.5" bestFit="1" customWidth="1"/>
    <col min="194" max="194" width="17.83203125" bestFit="1" customWidth="1"/>
    <col min="195" max="195" width="18.33203125" bestFit="1" customWidth="1"/>
    <col min="196" max="196" width="15.5" bestFit="1" customWidth="1"/>
    <col min="197" max="197" width="17.83203125" bestFit="1" customWidth="1"/>
    <col min="198" max="198" width="18.33203125" bestFit="1" customWidth="1"/>
    <col min="199" max="199" width="15.5" bestFit="1" customWidth="1"/>
    <col min="200" max="200" width="17.83203125" bestFit="1" customWidth="1"/>
    <col min="201" max="201" width="18.33203125" bestFit="1" customWidth="1"/>
    <col min="202" max="202" width="15.5" bestFit="1" customWidth="1"/>
    <col min="203" max="203" width="17.83203125" bestFit="1" customWidth="1"/>
    <col min="204" max="204" width="18.33203125" bestFit="1" customWidth="1"/>
    <col min="205" max="205" width="15.5" bestFit="1" customWidth="1"/>
    <col min="206" max="206" width="17.83203125" bestFit="1" customWidth="1"/>
    <col min="207" max="207" width="18.33203125" bestFit="1" customWidth="1"/>
    <col min="208" max="208" width="15.5" bestFit="1" customWidth="1"/>
    <col min="209" max="209" width="17.83203125" bestFit="1" customWidth="1"/>
    <col min="210" max="210" width="18.33203125" bestFit="1" customWidth="1"/>
    <col min="211" max="211" width="15" bestFit="1" customWidth="1"/>
    <col min="212" max="212" width="17.83203125" bestFit="1" customWidth="1"/>
    <col min="213" max="213" width="18.33203125" bestFit="1" customWidth="1"/>
    <col min="214" max="214" width="15" bestFit="1" customWidth="1"/>
    <col min="215" max="215" width="17.83203125" bestFit="1" customWidth="1"/>
    <col min="216" max="216" width="18.33203125" bestFit="1" customWidth="1"/>
    <col min="217" max="217" width="15" bestFit="1" customWidth="1"/>
    <col min="218" max="218" width="17.83203125" bestFit="1" customWidth="1"/>
    <col min="219" max="219" width="18.33203125" bestFit="1" customWidth="1"/>
    <col min="220" max="220" width="15" bestFit="1" customWidth="1"/>
    <col min="221" max="221" width="17.83203125" bestFit="1" customWidth="1"/>
    <col min="222" max="222" width="18.33203125" bestFit="1" customWidth="1"/>
    <col min="223" max="223" width="15" bestFit="1" customWidth="1"/>
    <col min="224" max="224" width="17.83203125" bestFit="1" customWidth="1"/>
    <col min="225" max="225" width="18.33203125" bestFit="1" customWidth="1"/>
    <col min="226" max="226" width="15" bestFit="1" customWidth="1"/>
    <col min="227" max="227" width="17.83203125" bestFit="1" customWidth="1"/>
    <col min="228" max="228" width="18.33203125" bestFit="1" customWidth="1"/>
    <col min="229" max="229" width="15" bestFit="1" customWidth="1"/>
    <col min="230" max="230" width="17.83203125" bestFit="1" customWidth="1"/>
    <col min="231" max="231" width="18.33203125" bestFit="1" customWidth="1"/>
    <col min="232" max="232" width="15" bestFit="1" customWidth="1"/>
    <col min="233" max="233" width="17.83203125" bestFit="1" customWidth="1"/>
    <col min="234" max="234" width="18.33203125" bestFit="1" customWidth="1"/>
    <col min="235" max="235" width="15" bestFit="1" customWidth="1"/>
    <col min="236" max="236" width="17.83203125" bestFit="1" customWidth="1"/>
    <col min="237" max="237" width="18.33203125" bestFit="1" customWidth="1"/>
    <col min="238" max="238" width="15.5" bestFit="1" customWidth="1"/>
    <col min="239" max="239" width="17.83203125" bestFit="1" customWidth="1"/>
    <col min="240" max="240" width="18.33203125" bestFit="1" customWidth="1"/>
    <col min="241" max="241" width="15.5" bestFit="1" customWidth="1"/>
    <col min="242" max="242" width="17.83203125" bestFit="1" customWidth="1"/>
    <col min="243" max="243" width="18.33203125" bestFit="1" customWidth="1"/>
    <col min="244" max="244" width="15.5" bestFit="1" customWidth="1"/>
    <col min="245" max="245" width="17.83203125" bestFit="1" customWidth="1"/>
    <col min="246" max="246" width="18.33203125" bestFit="1" customWidth="1"/>
    <col min="247" max="247" width="15" bestFit="1" customWidth="1"/>
    <col min="248" max="248" width="17.83203125" bestFit="1" customWidth="1"/>
    <col min="249" max="249" width="18.33203125" bestFit="1" customWidth="1"/>
    <col min="250" max="250" width="15" bestFit="1" customWidth="1"/>
    <col min="251" max="251" width="17.83203125" bestFit="1" customWidth="1"/>
    <col min="252" max="252" width="18.33203125" bestFit="1" customWidth="1"/>
    <col min="253" max="253" width="15" bestFit="1" customWidth="1"/>
    <col min="254" max="254" width="17.83203125" bestFit="1" customWidth="1"/>
    <col min="255" max="255" width="18.33203125" bestFit="1" customWidth="1"/>
    <col min="256" max="256" width="15" bestFit="1" customWidth="1"/>
    <col min="257" max="257" width="17.83203125" bestFit="1" customWidth="1"/>
    <col min="258" max="258" width="18.33203125" bestFit="1" customWidth="1"/>
    <col min="259" max="259" width="15" bestFit="1" customWidth="1"/>
    <col min="260" max="260" width="17.83203125" bestFit="1" customWidth="1"/>
    <col min="261" max="261" width="18.33203125" bestFit="1" customWidth="1"/>
    <col min="262" max="262" width="15" bestFit="1" customWidth="1"/>
    <col min="263" max="263" width="17.83203125" bestFit="1" customWidth="1"/>
    <col min="264" max="264" width="18.33203125" bestFit="1" customWidth="1"/>
    <col min="265" max="265" width="15" bestFit="1" customWidth="1"/>
    <col min="266" max="266" width="17.83203125" bestFit="1" customWidth="1"/>
    <col min="267" max="267" width="18.33203125" bestFit="1" customWidth="1"/>
    <col min="268" max="268" width="15" bestFit="1" customWidth="1"/>
    <col min="269" max="269" width="17.83203125" bestFit="1" customWidth="1"/>
    <col min="270" max="270" width="18.33203125" bestFit="1" customWidth="1"/>
    <col min="271" max="271" width="15" bestFit="1" customWidth="1"/>
    <col min="272" max="272" width="17.83203125" bestFit="1" customWidth="1"/>
    <col min="273" max="273" width="18.33203125" bestFit="1" customWidth="1"/>
    <col min="274" max="274" width="15" bestFit="1" customWidth="1"/>
    <col min="275" max="275" width="17.83203125" bestFit="1" customWidth="1"/>
    <col min="276" max="276" width="18.33203125" bestFit="1" customWidth="1"/>
    <col min="277" max="277" width="15" bestFit="1" customWidth="1"/>
    <col min="278" max="278" width="17.83203125" bestFit="1" customWidth="1"/>
    <col min="279" max="279" width="18.33203125" bestFit="1" customWidth="1"/>
    <col min="280" max="280" width="15" bestFit="1" customWidth="1"/>
    <col min="281" max="281" width="17.83203125" bestFit="1" customWidth="1"/>
    <col min="282" max="282" width="18.33203125" bestFit="1" customWidth="1"/>
    <col min="283" max="283" width="15" bestFit="1" customWidth="1"/>
    <col min="284" max="284" width="17.83203125" bestFit="1" customWidth="1"/>
    <col min="285" max="285" width="18.33203125" bestFit="1" customWidth="1"/>
    <col min="286" max="286" width="15" bestFit="1" customWidth="1"/>
    <col min="287" max="287" width="17.83203125" bestFit="1" customWidth="1"/>
    <col min="288" max="288" width="18.33203125" bestFit="1" customWidth="1"/>
    <col min="289" max="289" width="15" bestFit="1" customWidth="1"/>
    <col min="290" max="290" width="17.83203125" bestFit="1" customWidth="1"/>
    <col min="291" max="291" width="18.33203125" bestFit="1" customWidth="1"/>
    <col min="292" max="292" width="15" bestFit="1" customWidth="1"/>
    <col min="293" max="293" width="17.83203125" bestFit="1" customWidth="1"/>
    <col min="294" max="294" width="18.33203125" bestFit="1" customWidth="1"/>
    <col min="295" max="295" width="15" bestFit="1" customWidth="1"/>
    <col min="296" max="296" width="17.83203125" bestFit="1" customWidth="1"/>
    <col min="297" max="297" width="18.33203125" bestFit="1" customWidth="1"/>
    <col min="298" max="298" width="15" bestFit="1" customWidth="1"/>
    <col min="299" max="299" width="17.83203125" bestFit="1" customWidth="1"/>
    <col min="300" max="300" width="18.33203125" bestFit="1" customWidth="1"/>
    <col min="301" max="301" width="15.5" bestFit="1" customWidth="1"/>
    <col min="302" max="302" width="17.83203125" bestFit="1" customWidth="1"/>
    <col min="303" max="303" width="18.33203125" bestFit="1" customWidth="1"/>
    <col min="304" max="304" width="15.5" bestFit="1" customWidth="1"/>
    <col min="305" max="305" width="17.83203125" bestFit="1" customWidth="1"/>
    <col min="306" max="306" width="18.33203125" bestFit="1" customWidth="1"/>
    <col min="307" max="307" width="15.5" bestFit="1" customWidth="1"/>
    <col min="308" max="308" width="17.83203125" bestFit="1" customWidth="1"/>
    <col min="309" max="309" width="18.33203125" bestFit="1" customWidth="1"/>
    <col min="310" max="310" width="15" bestFit="1" customWidth="1"/>
    <col min="311" max="311" width="17.83203125" bestFit="1" customWidth="1"/>
    <col min="312" max="312" width="18.33203125" bestFit="1" customWidth="1"/>
    <col min="313" max="313" width="15" bestFit="1" customWidth="1"/>
    <col min="314" max="314" width="17.83203125" bestFit="1" customWidth="1"/>
    <col min="315" max="315" width="18.33203125" bestFit="1" customWidth="1"/>
    <col min="316" max="316" width="15" bestFit="1" customWidth="1"/>
    <col min="317" max="317" width="17.83203125" bestFit="1" customWidth="1"/>
    <col min="318" max="318" width="18.33203125" bestFit="1" customWidth="1"/>
    <col min="319" max="319" width="15" bestFit="1" customWidth="1"/>
    <col min="320" max="320" width="17.83203125" bestFit="1" customWidth="1"/>
    <col min="321" max="321" width="18.33203125" bestFit="1" customWidth="1"/>
    <col min="322" max="322" width="15" bestFit="1" customWidth="1"/>
    <col min="323" max="323" width="17.83203125" bestFit="1" customWidth="1"/>
    <col min="324" max="324" width="18.33203125" bestFit="1" customWidth="1"/>
    <col min="325" max="325" width="15" bestFit="1" customWidth="1"/>
    <col min="326" max="326" width="17.83203125" bestFit="1" customWidth="1"/>
    <col min="327" max="327" width="18.33203125" bestFit="1" customWidth="1"/>
    <col min="328" max="328" width="15" bestFit="1" customWidth="1"/>
    <col min="329" max="329" width="17.83203125" bestFit="1" customWidth="1"/>
    <col min="330" max="330" width="18.33203125" bestFit="1" customWidth="1"/>
    <col min="331" max="331" width="15" bestFit="1" customWidth="1"/>
    <col min="332" max="332" width="17.83203125" bestFit="1" customWidth="1"/>
    <col min="333" max="333" width="18.33203125" bestFit="1" customWidth="1"/>
    <col min="334" max="334" width="15" bestFit="1" customWidth="1"/>
    <col min="335" max="335" width="17.83203125" bestFit="1" customWidth="1"/>
    <col min="336" max="336" width="18.33203125" bestFit="1" customWidth="1"/>
    <col min="337" max="337" width="15" bestFit="1" customWidth="1"/>
    <col min="338" max="338" width="17.83203125" bestFit="1" customWidth="1"/>
    <col min="339" max="339" width="18.33203125" bestFit="1" customWidth="1"/>
    <col min="340" max="340" width="15.1640625" bestFit="1" customWidth="1"/>
    <col min="341" max="341" width="17.83203125" bestFit="1" customWidth="1"/>
    <col min="342" max="342" width="18.33203125" bestFit="1" customWidth="1"/>
    <col min="343" max="343" width="15.1640625" bestFit="1" customWidth="1"/>
    <col min="344" max="344" width="17.83203125" bestFit="1" customWidth="1"/>
    <col min="345" max="345" width="18.33203125" bestFit="1" customWidth="1"/>
    <col min="346" max="346" width="15" bestFit="1" customWidth="1"/>
    <col min="347" max="347" width="17.83203125" bestFit="1" customWidth="1"/>
    <col min="348" max="348" width="18.33203125" bestFit="1" customWidth="1"/>
    <col min="349" max="349" width="15" bestFit="1" customWidth="1"/>
    <col min="350" max="350" width="17.83203125" bestFit="1" customWidth="1"/>
    <col min="351" max="351" width="18.33203125" bestFit="1" customWidth="1"/>
    <col min="352" max="352" width="15.1640625" bestFit="1" customWidth="1"/>
    <col min="353" max="353" width="17.83203125" bestFit="1" customWidth="1"/>
    <col min="354" max="354" width="18.33203125" bestFit="1" customWidth="1"/>
    <col min="355" max="355" width="15.1640625" bestFit="1" customWidth="1"/>
    <col min="356" max="356" width="17.83203125" bestFit="1" customWidth="1"/>
    <col min="357" max="357" width="18.33203125" bestFit="1" customWidth="1"/>
    <col min="358" max="358" width="15" bestFit="1" customWidth="1"/>
    <col min="359" max="359" width="17.83203125" bestFit="1" customWidth="1"/>
    <col min="360" max="360" width="18.33203125" bestFit="1" customWidth="1"/>
    <col min="361" max="361" width="15" bestFit="1" customWidth="1"/>
    <col min="362" max="362" width="17.83203125" bestFit="1" customWidth="1"/>
    <col min="363" max="363" width="18.33203125" bestFit="1" customWidth="1"/>
    <col min="364" max="364" width="15" bestFit="1" customWidth="1"/>
    <col min="365" max="365" width="17.83203125" bestFit="1" customWidth="1"/>
    <col min="366" max="366" width="18.33203125" bestFit="1" customWidth="1"/>
    <col min="367" max="367" width="15" bestFit="1" customWidth="1"/>
    <col min="368" max="368" width="17.83203125" bestFit="1" customWidth="1"/>
    <col min="369" max="369" width="18.33203125" bestFit="1" customWidth="1"/>
    <col min="370" max="370" width="15" bestFit="1" customWidth="1"/>
    <col min="371" max="371" width="17.83203125" bestFit="1" customWidth="1"/>
    <col min="372" max="372" width="18.33203125" bestFit="1" customWidth="1"/>
    <col min="373" max="373" width="15" bestFit="1" customWidth="1"/>
    <col min="374" max="374" width="17.83203125" bestFit="1" customWidth="1"/>
    <col min="375" max="375" width="18.33203125" bestFit="1" customWidth="1"/>
    <col min="376" max="376" width="15.1640625" bestFit="1" customWidth="1"/>
    <col min="377" max="377" width="17.83203125" bestFit="1" customWidth="1"/>
    <col min="378" max="378" width="18.33203125" bestFit="1" customWidth="1"/>
    <col min="379" max="379" width="15.1640625" bestFit="1" customWidth="1"/>
    <col min="380" max="380" width="17.83203125" bestFit="1" customWidth="1"/>
    <col min="381" max="381" width="18.33203125" bestFit="1" customWidth="1"/>
    <col min="382" max="382" width="15.1640625" bestFit="1" customWidth="1"/>
    <col min="383" max="383" width="17.83203125" bestFit="1" customWidth="1"/>
    <col min="384" max="384" width="18.33203125" bestFit="1" customWidth="1"/>
    <col min="385" max="385" width="15" bestFit="1" customWidth="1"/>
    <col min="386" max="386" width="17.83203125" bestFit="1" customWidth="1"/>
    <col min="387" max="387" width="18.33203125" bestFit="1" customWidth="1"/>
    <col min="388" max="388" width="15" bestFit="1" customWidth="1"/>
    <col min="389" max="389" width="17.83203125" bestFit="1" customWidth="1"/>
    <col min="390" max="390" width="18.33203125" bestFit="1" customWidth="1"/>
    <col min="391" max="391" width="15" bestFit="1" customWidth="1"/>
    <col min="392" max="392" width="17.83203125" bestFit="1" customWidth="1"/>
    <col min="393" max="393" width="18.33203125" bestFit="1" customWidth="1"/>
    <col min="394" max="394" width="15" bestFit="1" customWidth="1"/>
    <col min="395" max="395" width="17.83203125" bestFit="1" customWidth="1"/>
    <col min="396" max="396" width="18.33203125" bestFit="1" customWidth="1"/>
    <col min="397" max="397" width="15" bestFit="1" customWidth="1"/>
    <col min="398" max="398" width="17.83203125" bestFit="1" customWidth="1"/>
    <col min="399" max="399" width="18.33203125" bestFit="1" customWidth="1"/>
    <col min="400" max="400" width="15" bestFit="1" customWidth="1"/>
    <col min="401" max="401" width="17.83203125" bestFit="1" customWidth="1"/>
    <col min="402" max="402" width="18.33203125" bestFit="1" customWidth="1"/>
    <col min="403" max="403" width="15" bestFit="1" customWidth="1"/>
    <col min="404" max="404" width="17.83203125" bestFit="1" customWidth="1"/>
    <col min="405" max="405" width="18.33203125" bestFit="1" customWidth="1"/>
    <col min="406" max="406" width="15" bestFit="1" customWidth="1"/>
    <col min="407" max="407" width="17.83203125" bestFit="1" customWidth="1"/>
    <col min="408" max="408" width="18.33203125" bestFit="1" customWidth="1"/>
    <col min="409" max="409" width="15" bestFit="1" customWidth="1"/>
    <col min="410" max="410" width="17.83203125" bestFit="1" customWidth="1"/>
    <col min="411" max="411" width="18.33203125" bestFit="1" customWidth="1"/>
    <col min="412" max="412" width="15.1640625" bestFit="1" customWidth="1"/>
    <col min="413" max="413" width="17.83203125" bestFit="1" customWidth="1"/>
    <col min="414" max="414" width="18.33203125" bestFit="1" customWidth="1"/>
    <col min="415" max="415" width="15" bestFit="1" customWidth="1"/>
    <col min="416" max="416" width="17.83203125" bestFit="1" customWidth="1"/>
    <col min="417" max="417" width="18.33203125" bestFit="1" customWidth="1"/>
    <col min="418" max="418" width="15" bestFit="1" customWidth="1"/>
    <col min="419" max="419" width="17.83203125" bestFit="1" customWidth="1"/>
    <col min="420" max="420" width="18.33203125" bestFit="1" customWidth="1"/>
    <col min="421" max="421" width="15" bestFit="1" customWidth="1"/>
    <col min="422" max="422" width="17.83203125" bestFit="1" customWidth="1"/>
    <col min="423" max="423" width="18.33203125" bestFit="1" customWidth="1"/>
    <col min="424" max="424" width="15" bestFit="1" customWidth="1"/>
    <col min="425" max="425" width="17.83203125" bestFit="1" customWidth="1"/>
    <col min="426" max="426" width="18.33203125" bestFit="1" customWidth="1"/>
    <col min="427" max="427" width="15" bestFit="1" customWidth="1"/>
    <col min="428" max="428" width="17.83203125" bestFit="1" customWidth="1"/>
    <col min="429" max="429" width="18.33203125" bestFit="1" customWidth="1"/>
    <col min="430" max="430" width="15" bestFit="1" customWidth="1"/>
    <col min="431" max="431" width="17.83203125" bestFit="1" customWidth="1"/>
    <col min="432" max="432" width="18.33203125" bestFit="1" customWidth="1"/>
    <col min="433" max="433" width="15" bestFit="1" customWidth="1"/>
    <col min="434" max="434" width="17.83203125" bestFit="1" customWidth="1"/>
    <col min="435" max="435" width="18.33203125" bestFit="1" customWidth="1"/>
    <col min="436" max="436" width="15" bestFit="1" customWidth="1"/>
    <col min="437" max="437" width="17.83203125" bestFit="1" customWidth="1"/>
    <col min="438" max="438" width="18.33203125" bestFit="1" customWidth="1"/>
    <col min="439" max="439" width="15" bestFit="1" customWidth="1"/>
    <col min="440" max="440" width="17.83203125" bestFit="1" customWidth="1"/>
    <col min="441" max="441" width="18.33203125" bestFit="1" customWidth="1"/>
    <col min="442" max="442" width="15" bestFit="1" customWidth="1"/>
    <col min="443" max="443" width="17.83203125" bestFit="1" customWidth="1"/>
    <col min="444" max="444" width="18.33203125" bestFit="1" customWidth="1"/>
    <col min="445" max="445" width="15" bestFit="1" customWidth="1"/>
    <col min="446" max="446" width="17.83203125" bestFit="1" customWidth="1"/>
    <col min="447" max="447" width="18.33203125" bestFit="1" customWidth="1"/>
    <col min="448" max="448" width="15.1640625" bestFit="1" customWidth="1"/>
    <col min="449" max="449" width="17.83203125" bestFit="1" customWidth="1"/>
    <col min="450" max="450" width="18.33203125" bestFit="1" customWidth="1"/>
    <col min="451" max="451" width="15.1640625" bestFit="1" customWidth="1"/>
    <col min="452" max="452" width="17.83203125" bestFit="1" customWidth="1"/>
    <col min="453" max="453" width="18.33203125" bestFit="1" customWidth="1"/>
    <col min="454" max="454" width="15.1640625" bestFit="1" customWidth="1"/>
    <col min="455" max="455" width="17.83203125" bestFit="1" customWidth="1"/>
    <col min="456" max="456" width="18.33203125" bestFit="1" customWidth="1"/>
    <col min="457" max="457" width="15.1640625" bestFit="1" customWidth="1"/>
    <col min="458" max="458" width="17.83203125" bestFit="1" customWidth="1"/>
    <col min="459" max="459" width="18.33203125" bestFit="1" customWidth="1"/>
    <col min="460" max="460" width="15.1640625" bestFit="1" customWidth="1"/>
    <col min="461" max="461" width="17.83203125" bestFit="1" customWidth="1"/>
    <col min="462" max="462" width="18.33203125" bestFit="1" customWidth="1"/>
    <col min="463" max="463" width="15" bestFit="1" customWidth="1"/>
    <col min="464" max="464" width="17.83203125" bestFit="1" customWidth="1"/>
    <col min="465" max="465" width="18.33203125" bestFit="1" customWidth="1"/>
    <col min="466" max="466" width="15" bestFit="1" customWidth="1"/>
    <col min="467" max="467" width="17.83203125" bestFit="1" customWidth="1"/>
    <col min="468" max="468" width="18.33203125" bestFit="1" customWidth="1"/>
    <col min="469" max="469" width="15" bestFit="1" customWidth="1"/>
    <col min="470" max="470" width="17.83203125" bestFit="1" customWidth="1"/>
    <col min="471" max="471" width="18.33203125" bestFit="1" customWidth="1"/>
    <col min="472" max="472" width="15" bestFit="1" customWidth="1"/>
    <col min="473" max="473" width="17.83203125" bestFit="1" customWidth="1"/>
    <col min="474" max="474" width="18.33203125" bestFit="1" customWidth="1"/>
    <col min="475" max="475" width="15" bestFit="1" customWidth="1"/>
    <col min="476" max="476" width="17.83203125" bestFit="1" customWidth="1"/>
    <col min="477" max="477" width="18.33203125" bestFit="1" customWidth="1"/>
    <col min="478" max="478" width="15" bestFit="1" customWidth="1"/>
    <col min="479" max="479" width="17.83203125" bestFit="1" customWidth="1"/>
    <col min="480" max="480" width="18.33203125" bestFit="1" customWidth="1"/>
    <col min="481" max="481" width="15" bestFit="1" customWidth="1"/>
    <col min="482" max="482" width="17.83203125" bestFit="1" customWidth="1"/>
    <col min="483" max="483" width="18.33203125" bestFit="1" customWidth="1"/>
    <col min="484" max="484" width="15" bestFit="1" customWidth="1"/>
    <col min="485" max="485" width="17.83203125" bestFit="1" customWidth="1"/>
    <col min="486" max="486" width="18.33203125" bestFit="1" customWidth="1"/>
    <col min="487" max="487" width="15" bestFit="1" customWidth="1"/>
    <col min="488" max="488" width="17.83203125" bestFit="1" customWidth="1"/>
    <col min="489" max="489" width="18.33203125" bestFit="1" customWidth="1"/>
    <col min="490" max="490" width="15" bestFit="1" customWidth="1"/>
    <col min="491" max="491" width="17.83203125" bestFit="1" customWidth="1"/>
    <col min="492" max="492" width="18.33203125" bestFit="1" customWidth="1"/>
    <col min="493" max="493" width="15" bestFit="1" customWidth="1"/>
    <col min="494" max="494" width="17.83203125" bestFit="1" customWidth="1"/>
    <col min="495" max="495" width="18.33203125" bestFit="1" customWidth="1"/>
    <col min="496" max="496" width="15" bestFit="1" customWidth="1"/>
    <col min="497" max="497" width="17.83203125" bestFit="1" customWidth="1"/>
    <col min="498" max="498" width="18.33203125" bestFit="1" customWidth="1"/>
    <col min="499" max="499" width="15" bestFit="1" customWidth="1"/>
    <col min="500" max="500" width="17.83203125" bestFit="1" customWidth="1"/>
    <col min="501" max="501" width="18.33203125" bestFit="1" customWidth="1"/>
    <col min="502" max="502" width="15" bestFit="1" customWidth="1"/>
    <col min="503" max="503" width="17.83203125" bestFit="1" customWidth="1"/>
    <col min="504" max="504" width="18.33203125" bestFit="1" customWidth="1"/>
    <col min="505" max="505" width="15" bestFit="1" customWidth="1"/>
    <col min="506" max="506" width="17.83203125" bestFit="1" customWidth="1"/>
    <col min="507" max="507" width="18.33203125" bestFit="1" customWidth="1"/>
    <col min="508" max="508" width="20.6640625" bestFit="1" customWidth="1"/>
    <col min="509" max="509" width="17.83203125" bestFit="1" customWidth="1"/>
    <col min="510" max="510" width="18.33203125" bestFit="1" customWidth="1"/>
    <col min="511" max="511" width="15" bestFit="1" customWidth="1"/>
    <col min="512" max="512" width="17.83203125" bestFit="1" customWidth="1"/>
    <col min="513" max="513" width="18.33203125" bestFit="1" customWidth="1"/>
    <col min="514" max="514" width="15.83203125" bestFit="1" customWidth="1"/>
    <col min="515" max="515" width="17.83203125" bestFit="1" customWidth="1"/>
    <col min="516" max="516" width="18.33203125" bestFit="1" customWidth="1"/>
    <col min="517" max="517" width="15.83203125" bestFit="1" customWidth="1"/>
    <col min="518" max="518" width="17.83203125" bestFit="1" customWidth="1"/>
    <col min="519" max="519" width="18.33203125" bestFit="1" customWidth="1"/>
    <col min="520" max="520" width="16.83203125" bestFit="1" customWidth="1"/>
    <col min="521" max="521" width="17.83203125" bestFit="1" customWidth="1"/>
    <col min="522" max="522" width="18.33203125" bestFit="1" customWidth="1"/>
    <col min="523" max="523" width="16.83203125" bestFit="1" customWidth="1"/>
    <col min="524" max="524" width="17.83203125" bestFit="1" customWidth="1"/>
    <col min="525" max="525" width="18.33203125" bestFit="1" customWidth="1"/>
    <col min="526" max="526" width="16.83203125" bestFit="1" customWidth="1"/>
    <col min="527" max="527" width="17.83203125" bestFit="1" customWidth="1"/>
    <col min="528" max="528" width="18.33203125" bestFit="1" customWidth="1"/>
    <col min="529" max="529" width="16.83203125" bestFit="1" customWidth="1"/>
    <col min="530" max="530" width="17.83203125" bestFit="1" customWidth="1"/>
    <col min="531" max="531" width="18.33203125" bestFit="1" customWidth="1"/>
    <col min="532" max="532" width="16.83203125" bestFit="1" customWidth="1"/>
    <col min="533" max="533" width="17.83203125" bestFit="1" customWidth="1"/>
    <col min="534" max="534" width="18.33203125" bestFit="1" customWidth="1"/>
    <col min="535" max="535" width="16.83203125" bestFit="1" customWidth="1"/>
    <col min="536" max="536" width="17.83203125" bestFit="1" customWidth="1"/>
    <col min="537" max="537" width="18.33203125" bestFit="1" customWidth="1"/>
    <col min="538" max="538" width="16.83203125" bestFit="1" customWidth="1"/>
    <col min="539" max="539" width="17.83203125" bestFit="1" customWidth="1"/>
    <col min="540" max="540" width="18.33203125" bestFit="1" customWidth="1"/>
    <col min="541" max="541" width="21.83203125" bestFit="1" customWidth="1"/>
    <col min="542" max="542" width="17.83203125" bestFit="1" customWidth="1"/>
    <col min="543" max="543" width="18.33203125" bestFit="1" customWidth="1"/>
    <col min="544" max="544" width="22.83203125" bestFit="1" customWidth="1"/>
    <col min="545" max="545" width="17.83203125" bestFit="1" customWidth="1"/>
    <col min="546" max="546" width="18.33203125" bestFit="1" customWidth="1"/>
    <col min="547" max="547" width="22.83203125" bestFit="1" customWidth="1"/>
    <col min="548" max="548" width="17.83203125" bestFit="1" customWidth="1"/>
    <col min="549" max="549" width="18.33203125" bestFit="1" customWidth="1"/>
    <col min="550" max="550" width="16.1640625" bestFit="1" customWidth="1"/>
    <col min="551" max="551" width="17.83203125" bestFit="1" customWidth="1"/>
    <col min="552" max="552" width="18.33203125" bestFit="1" customWidth="1"/>
    <col min="553" max="553" width="15.6640625" bestFit="1" customWidth="1"/>
    <col min="554" max="554" width="17.83203125" bestFit="1" customWidth="1"/>
    <col min="555" max="555" width="18.33203125" bestFit="1" customWidth="1"/>
    <col min="556" max="556" width="20.1640625" bestFit="1" customWidth="1"/>
    <col min="557" max="557" width="17.83203125" bestFit="1" customWidth="1"/>
    <col min="558" max="558" width="18.33203125" bestFit="1" customWidth="1"/>
    <col min="559" max="559" width="18.1640625" bestFit="1" customWidth="1"/>
    <col min="560" max="560" width="17.83203125" bestFit="1" customWidth="1"/>
    <col min="561" max="561" width="18.33203125" bestFit="1" customWidth="1"/>
    <col min="562" max="562" width="18.1640625" bestFit="1" customWidth="1"/>
    <col min="563" max="563" width="17.83203125" bestFit="1" customWidth="1"/>
    <col min="564" max="564" width="18.33203125" bestFit="1" customWidth="1"/>
    <col min="565" max="565" width="18.1640625" bestFit="1" customWidth="1"/>
    <col min="566" max="566" width="17.83203125" bestFit="1" customWidth="1"/>
    <col min="567" max="567" width="18.33203125" bestFit="1" customWidth="1"/>
    <col min="568" max="568" width="15" bestFit="1" customWidth="1"/>
    <col min="569" max="569" width="17.83203125" bestFit="1" customWidth="1"/>
    <col min="570" max="570" width="18.33203125" bestFit="1" customWidth="1"/>
    <col min="571" max="571" width="17" bestFit="1" customWidth="1"/>
    <col min="572" max="572" width="17.83203125" bestFit="1" customWidth="1"/>
    <col min="573" max="573" width="18.33203125" bestFit="1" customWidth="1"/>
    <col min="574" max="574" width="15" bestFit="1" customWidth="1"/>
    <col min="575" max="575" width="17.83203125" bestFit="1" customWidth="1"/>
    <col min="576" max="576" width="18.33203125" bestFit="1" customWidth="1"/>
    <col min="577" max="577" width="26.1640625" bestFit="1" customWidth="1"/>
    <col min="578" max="578" width="17.83203125" bestFit="1" customWidth="1"/>
    <col min="579" max="579" width="18.33203125" bestFit="1" customWidth="1"/>
    <col min="580" max="580" width="19.6640625" bestFit="1" customWidth="1"/>
    <col min="581" max="581" width="17.83203125" bestFit="1" customWidth="1"/>
    <col min="582" max="582" width="18.33203125" bestFit="1" customWidth="1"/>
  </cols>
  <sheetData>
    <row r="1" spans="1:19" ht="24" customHeight="1" x14ac:dyDescent="0.2">
      <c r="E1" s="11"/>
      <c r="F1" s="18" t="s">
        <v>392</v>
      </c>
    </row>
    <row r="2" spans="1:19" s="6" customFormat="1" ht="33.75" customHeight="1" x14ac:dyDescent="0.2">
      <c r="D2" s="7"/>
      <c r="E2" s="7"/>
      <c r="F2" s="7"/>
      <c r="G2" s="7"/>
      <c r="H2" s="15" t="s">
        <v>396</v>
      </c>
      <c r="I2" s="17" t="s">
        <v>395</v>
      </c>
      <c r="J2" s="7"/>
      <c r="K2" s="15" t="s">
        <v>410</v>
      </c>
      <c r="L2" s="17" t="s">
        <v>215</v>
      </c>
      <c r="M2" s="7"/>
      <c r="N2" s="7"/>
      <c r="O2" s="7"/>
      <c r="P2" s="7"/>
      <c r="Q2" s="7"/>
      <c r="R2" s="7"/>
      <c r="S2" s="7"/>
    </row>
    <row r="3" spans="1:19" s="6" customFormat="1" ht="18" customHeight="1" x14ac:dyDescent="0.2">
      <c r="A3" s="8"/>
    </row>
    <row r="5" spans="1:19" ht="12.75" hidden="1" x14ac:dyDescent="0.2">
      <c r="G5" s="9" t="s">
        <v>1</v>
      </c>
      <c r="H5" s="4"/>
      <c r="I5" s="4"/>
      <c r="J5" s="4"/>
      <c r="K5" s="5"/>
    </row>
    <row r="6" spans="1:19" hidden="1" x14ac:dyDescent="0.2">
      <c r="C6" s="2"/>
      <c r="D6" s="2"/>
      <c r="E6" s="1"/>
      <c r="F6" s="1"/>
      <c r="G6" s="91" t="s">
        <v>396</v>
      </c>
      <c r="H6" s="92" t="s">
        <v>395</v>
      </c>
      <c r="I6" s="12"/>
      <c r="J6" s="93" t="s">
        <v>403</v>
      </c>
      <c r="K6" s="94" t="s">
        <v>419</v>
      </c>
    </row>
    <row r="7" spans="1:19" hidden="1" x14ac:dyDescent="0.2">
      <c r="C7" s="2"/>
      <c r="D7" s="2"/>
      <c r="E7" s="1"/>
      <c r="F7" s="1"/>
      <c r="G7" s="89" t="s">
        <v>400</v>
      </c>
      <c r="H7" s="90" t="s">
        <v>395</v>
      </c>
      <c r="I7" s="13"/>
      <c r="J7" s="87" t="s">
        <v>397</v>
      </c>
      <c r="K7" s="88" t="s">
        <v>418</v>
      </c>
    </row>
    <row r="8" spans="1:19" hidden="1" x14ac:dyDescent="0.2">
      <c r="C8" s="2"/>
      <c r="D8" s="2"/>
      <c r="E8" s="1"/>
      <c r="F8" s="1"/>
      <c r="G8" s="89" t="s">
        <v>394</v>
      </c>
      <c r="H8" s="90" t="s">
        <v>395</v>
      </c>
      <c r="I8" s="13"/>
      <c r="J8" s="87" t="s">
        <v>411</v>
      </c>
      <c r="K8" s="88" t="s">
        <v>420</v>
      </c>
    </row>
    <row r="9" spans="1:19" hidden="1" x14ac:dyDescent="0.2">
      <c r="C9" s="2"/>
      <c r="D9" s="2"/>
      <c r="E9" s="1"/>
      <c r="F9" s="1"/>
      <c r="G9" s="89" t="s">
        <v>401</v>
      </c>
      <c r="H9" s="90" t="s">
        <v>402</v>
      </c>
      <c r="I9" s="13"/>
      <c r="J9" s="87" t="s">
        <v>410</v>
      </c>
      <c r="K9" s="88" t="s">
        <v>215</v>
      </c>
    </row>
    <row r="10" spans="1:19" hidden="1" x14ac:dyDescent="0.2">
      <c r="C10" s="2"/>
      <c r="E10" s="1"/>
      <c r="F10" s="1"/>
      <c r="G10" s="89" t="s">
        <v>398</v>
      </c>
      <c r="H10" s="90" t="s">
        <v>399</v>
      </c>
      <c r="I10" s="13"/>
      <c r="J10" s="87" t="s">
        <v>393</v>
      </c>
      <c r="K10" s="88" t="s">
        <v>215</v>
      </c>
    </row>
    <row r="11" spans="1:19" hidden="1" x14ac:dyDescent="0.2">
      <c r="C11" s="11"/>
      <c r="D11" s="97"/>
      <c r="E11" s="1"/>
      <c r="F11" s="1"/>
      <c r="G11" s="85" t="s">
        <v>391</v>
      </c>
      <c r="H11" s="86" t="s">
        <v>392</v>
      </c>
      <c r="I11" s="14"/>
      <c r="J11" s="95" t="s">
        <v>409</v>
      </c>
      <c r="K11" s="96" t="s">
        <v>215</v>
      </c>
    </row>
    <row r="12" spans="1:19" ht="12.75" x14ac:dyDescent="0.2">
      <c r="C12" s="119" t="s">
        <v>207</v>
      </c>
      <c r="D12" s="98"/>
    </row>
    <row r="13" spans="1:19" hidden="1" x14ac:dyDescent="0.2">
      <c r="C13" s="11"/>
      <c r="D13" s="98"/>
    </row>
    <row r="14" spans="1:19" ht="12.75" hidden="1" x14ac:dyDescent="0.2">
      <c r="C14" s="19" t="s">
        <v>4</v>
      </c>
      <c r="D14" s="19"/>
    </row>
    <row r="15" spans="1:19" hidden="1" x14ac:dyDescent="0.2">
      <c r="B15" s="11"/>
      <c r="C15" s="129"/>
      <c r="D15" s="129"/>
    </row>
    <row r="16" spans="1:19" x14ac:dyDescent="0.2">
      <c r="A16" s="11"/>
      <c r="B16" s="11"/>
      <c r="C16" s="162" t="s">
        <v>404</v>
      </c>
      <c r="D16" s="162" t="s">
        <v>215</v>
      </c>
    </row>
    <row r="17" spans="1:582" hidden="1" x14ac:dyDescent="0.2">
      <c r="A17" s="11"/>
      <c r="B17" s="11"/>
      <c r="C17" s="162" t="s">
        <v>405</v>
      </c>
      <c r="D17" s="162" t="s">
        <v>215</v>
      </c>
    </row>
    <row r="18" spans="1:582" x14ac:dyDescent="0.2">
      <c r="A18" s="11"/>
      <c r="B18" s="11"/>
      <c r="C18" s="162" t="s">
        <v>406</v>
      </c>
      <c r="D18" s="162" t="s">
        <v>215</v>
      </c>
    </row>
    <row r="19" spans="1:582" ht="12.75" x14ac:dyDescent="0.2">
      <c r="A19" s="11"/>
      <c r="B19" s="11"/>
      <c r="C19" s="162" t="s">
        <v>407</v>
      </c>
      <c r="D19" s="162" t="s">
        <v>215</v>
      </c>
      <c r="G19" s="19" t="s">
        <v>2</v>
      </c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/>
      <c r="AM19" s="19"/>
      <c r="AN19" s="19"/>
      <c r="AO19" s="19"/>
      <c r="AP19" s="19"/>
      <c r="AQ19" s="19"/>
      <c r="AR19" s="19"/>
      <c r="AS19" s="19"/>
      <c r="AT19" s="19"/>
      <c r="AU19" s="19"/>
      <c r="AV19" s="19"/>
      <c r="AW19" s="19"/>
      <c r="AX19" s="19"/>
      <c r="AY19" s="19"/>
      <c r="AZ19" s="19"/>
      <c r="BA19" s="19"/>
      <c r="BB19" s="19"/>
      <c r="BC19" s="19"/>
      <c r="BD19" s="19"/>
      <c r="BE19" s="19"/>
      <c r="BF19" s="19"/>
      <c r="BG19" s="19"/>
      <c r="BH19" s="19"/>
      <c r="BI19" s="19"/>
      <c r="BJ19" s="19"/>
      <c r="BK19" s="19"/>
      <c r="BL19" s="19"/>
      <c r="BM19" s="19"/>
      <c r="BN19" s="19"/>
      <c r="BO19" s="19"/>
      <c r="BP19" s="19"/>
      <c r="BQ19" s="19"/>
      <c r="BR19" s="19"/>
      <c r="BS19" s="19"/>
      <c r="BT19" s="19"/>
      <c r="BU19" s="19"/>
      <c r="BV19" s="19"/>
      <c r="BW19" s="19"/>
      <c r="BX19" s="19"/>
      <c r="BY19" s="19"/>
      <c r="BZ19" s="19"/>
      <c r="CA19" s="19"/>
      <c r="CB19" s="19"/>
      <c r="CC19" s="19"/>
      <c r="CD19" s="19"/>
      <c r="CE19" s="19"/>
      <c r="CF19" s="19"/>
      <c r="CG19" s="19"/>
      <c r="CH19" s="19"/>
      <c r="CI19" s="19"/>
      <c r="CJ19" s="19"/>
      <c r="CK19" s="19"/>
      <c r="CL19" s="19"/>
      <c r="CM19" s="19"/>
      <c r="CN19" s="19"/>
      <c r="CO19" s="19"/>
      <c r="CP19" s="19"/>
      <c r="CQ19" s="19"/>
      <c r="CR19" s="19"/>
      <c r="CS19" s="19"/>
      <c r="CT19" s="19"/>
      <c r="CU19" s="19"/>
      <c r="CV19" s="19"/>
      <c r="CW19" s="19"/>
      <c r="CX19" s="19"/>
      <c r="CY19" s="19"/>
      <c r="CZ19" s="19"/>
      <c r="DA19" s="19"/>
      <c r="DB19" s="19"/>
      <c r="DC19" s="19"/>
      <c r="DD19" s="19"/>
      <c r="DE19" s="19"/>
      <c r="DF19" s="19"/>
      <c r="DG19" s="19"/>
      <c r="DH19" s="19"/>
      <c r="DI19" s="19"/>
      <c r="DJ19" s="19"/>
      <c r="DK19" s="19"/>
      <c r="DL19" s="19"/>
      <c r="DM19" s="19"/>
      <c r="DN19" s="19"/>
      <c r="DO19" s="19"/>
      <c r="DP19" s="19"/>
      <c r="DQ19" s="19"/>
      <c r="DR19" s="19"/>
      <c r="DS19" s="19"/>
      <c r="DT19" s="19"/>
      <c r="DU19" s="19"/>
      <c r="DV19" s="19"/>
      <c r="DW19" s="19"/>
      <c r="DX19" s="19"/>
      <c r="DY19" s="19"/>
      <c r="DZ19" s="19"/>
      <c r="EA19" s="19"/>
      <c r="EB19" s="19"/>
      <c r="EC19" s="19"/>
      <c r="ED19" s="19"/>
      <c r="EE19" s="19"/>
      <c r="EF19" s="19"/>
      <c r="EG19" s="19"/>
      <c r="EH19" s="19"/>
      <c r="EI19" s="19"/>
      <c r="EJ19" s="19"/>
      <c r="EK19" s="19"/>
      <c r="EL19" s="19"/>
      <c r="EM19" s="19"/>
      <c r="EN19" s="19"/>
      <c r="EO19" s="19"/>
      <c r="EP19" s="19"/>
      <c r="EQ19" s="19"/>
      <c r="ER19" s="19"/>
      <c r="ES19" s="19"/>
      <c r="ET19" s="19"/>
      <c r="EU19" s="19"/>
      <c r="EV19" s="19"/>
      <c r="EW19" s="19"/>
      <c r="EX19" s="19"/>
      <c r="EY19" s="19"/>
      <c r="EZ19" s="19"/>
      <c r="FA19" s="19"/>
      <c r="FB19" s="19"/>
      <c r="FC19" s="19"/>
      <c r="FD19" s="19"/>
      <c r="FE19" s="19"/>
      <c r="FF19" s="19"/>
      <c r="FG19" s="19"/>
      <c r="FH19" s="19"/>
      <c r="FI19" s="19"/>
      <c r="FJ19" s="19"/>
      <c r="FK19" s="19"/>
      <c r="FL19" s="19"/>
      <c r="FM19" s="19"/>
      <c r="FN19" s="19"/>
      <c r="FO19" s="19"/>
      <c r="FP19" s="19"/>
      <c r="FQ19" s="19"/>
      <c r="FR19" s="19"/>
      <c r="FS19" s="19"/>
      <c r="FT19" s="19"/>
      <c r="FU19" s="19"/>
      <c r="FV19" s="19"/>
      <c r="FW19" s="19"/>
      <c r="FX19" s="19"/>
      <c r="FY19" s="19"/>
      <c r="FZ19" s="19"/>
      <c r="GA19" s="19"/>
      <c r="GB19" s="19"/>
      <c r="GC19" s="19"/>
      <c r="GD19" s="19"/>
      <c r="GE19" s="19"/>
      <c r="GF19" s="19"/>
      <c r="GG19" s="19"/>
      <c r="GH19" s="19"/>
      <c r="GI19" s="19"/>
      <c r="GJ19" s="19"/>
      <c r="GK19" s="19"/>
      <c r="GL19" s="19"/>
      <c r="GM19" s="19"/>
      <c r="GN19" s="19"/>
      <c r="GO19" s="19"/>
      <c r="GP19" s="19"/>
      <c r="GQ19" s="19"/>
      <c r="GR19" s="19"/>
      <c r="GS19" s="19"/>
      <c r="GT19" s="19"/>
      <c r="GU19" s="19"/>
      <c r="GV19" s="19"/>
      <c r="GW19" s="19"/>
      <c r="GX19" s="19"/>
      <c r="GY19" s="19"/>
      <c r="GZ19" s="19"/>
      <c r="HA19" s="19"/>
      <c r="HB19" s="19"/>
      <c r="HC19" s="19"/>
      <c r="HD19" s="19"/>
      <c r="HE19" s="19"/>
      <c r="HF19" s="19"/>
      <c r="HG19" s="19"/>
      <c r="HH19" s="19"/>
      <c r="HI19" s="19"/>
      <c r="HJ19" s="19"/>
      <c r="HK19" s="19"/>
      <c r="HL19" s="19"/>
      <c r="HM19" s="19"/>
      <c r="HN19" s="19"/>
      <c r="HO19" s="19"/>
      <c r="HP19" s="19"/>
      <c r="HQ19" s="19"/>
      <c r="HR19" s="19"/>
      <c r="HS19" s="19"/>
      <c r="HT19" s="19"/>
      <c r="HU19" s="19"/>
      <c r="HV19" s="19"/>
      <c r="HW19" s="19"/>
      <c r="HX19" s="19"/>
      <c r="HY19" s="19"/>
      <c r="HZ19" s="19"/>
      <c r="IA19" s="19"/>
      <c r="IB19" s="19"/>
      <c r="IC19" s="19"/>
      <c r="ID19" s="19"/>
      <c r="IE19" s="19"/>
      <c r="IF19" s="19"/>
      <c r="IG19" s="19"/>
      <c r="IH19" s="19"/>
      <c r="II19" s="19"/>
      <c r="IJ19" s="19"/>
      <c r="IK19" s="19"/>
      <c r="IL19" s="19"/>
      <c r="IM19" s="19"/>
      <c r="IN19" s="19"/>
      <c r="IO19" s="19"/>
      <c r="IP19" s="19"/>
      <c r="IQ19" s="19"/>
      <c r="IR19" s="19"/>
      <c r="IS19" s="19"/>
      <c r="IT19" s="19"/>
      <c r="IU19" s="19"/>
      <c r="IV19" s="19"/>
      <c r="IW19" s="19"/>
      <c r="IX19" s="19"/>
      <c r="IY19" s="19"/>
      <c r="IZ19" s="19"/>
      <c r="JA19" s="19"/>
      <c r="JB19" s="19"/>
      <c r="JC19" s="19"/>
      <c r="JD19" s="19"/>
      <c r="JE19" s="19"/>
      <c r="JF19" s="19"/>
      <c r="JG19" s="19"/>
      <c r="JH19" s="19"/>
      <c r="JI19" s="19"/>
      <c r="JJ19" s="19"/>
      <c r="JK19" s="19"/>
      <c r="JL19" s="19"/>
      <c r="JM19" s="19"/>
      <c r="JN19" s="19"/>
      <c r="JO19" s="19"/>
      <c r="JP19" s="19"/>
      <c r="JQ19" s="19"/>
      <c r="JR19" s="19"/>
      <c r="JS19" s="19"/>
      <c r="JT19" s="19"/>
      <c r="JU19" s="19"/>
      <c r="JV19" s="19"/>
      <c r="JW19" s="19"/>
      <c r="JX19" s="19"/>
      <c r="JY19" s="19"/>
      <c r="JZ19" s="19"/>
      <c r="KA19" s="19"/>
      <c r="KB19" s="19"/>
      <c r="KC19" s="19"/>
      <c r="KD19" s="19"/>
      <c r="KE19" s="19"/>
      <c r="KF19" s="19"/>
      <c r="KG19" s="19"/>
      <c r="KH19" s="19"/>
      <c r="KI19" s="19"/>
      <c r="KJ19" s="19"/>
      <c r="KK19" s="19"/>
      <c r="KL19" s="19"/>
      <c r="KM19" s="19"/>
      <c r="KN19" s="19"/>
      <c r="KO19" s="19"/>
      <c r="KP19" s="19"/>
      <c r="KQ19" s="19"/>
      <c r="KR19" s="19"/>
      <c r="KS19" s="19"/>
      <c r="KT19" s="19"/>
      <c r="KU19" s="19"/>
      <c r="KV19" s="19"/>
      <c r="KW19" s="19"/>
      <c r="KX19" s="19"/>
      <c r="KY19" s="19"/>
      <c r="KZ19" s="19"/>
      <c r="LA19" s="19"/>
      <c r="LB19" s="19"/>
      <c r="LC19" s="19"/>
      <c r="LD19" s="19"/>
      <c r="LE19" s="19"/>
      <c r="LF19" s="19"/>
      <c r="LG19" s="19"/>
      <c r="LH19" s="19"/>
      <c r="LI19" s="19"/>
      <c r="LJ19" s="19"/>
      <c r="LK19" s="19"/>
      <c r="LL19" s="19"/>
      <c r="LM19" s="19"/>
      <c r="LN19" s="19"/>
      <c r="LO19" s="19"/>
      <c r="LP19" s="19"/>
      <c r="LQ19" s="19"/>
      <c r="LR19" s="19"/>
      <c r="LS19" s="19"/>
      <c r="LT19" s="19"/>
      <c r="LU19" s="19"/>
      <c r="LV19" s="19"/>
      <c r="LW19" s="19"/>
      <c r="LX19" s="19"/>
      <c r="LY19" s="19"/>
      <c r="LZ19" s="19"/>
      <c r="MA19" s="19"/>
      <c r="MB19" s="19"/>
      <c r="MC19" s="19"/>
      <c r="MD19" s="19"/>
      <c r="ME19" s="19"/>
      <c r="MF19" s="19"/>
      <c r="MG19" s="19"/>
      <c r="MH19" s="19"/>
      <c r="MI19" s="19"/>
      <c r="MJ19" s="19"/>
      <c r="MK19" s="19"/>
      <c r="ML19" s="19"/>
      <c r="MM19" s="19"/>
      <c r="MN19" s="19"/>
      <c r="MO19" s="19"/>
      <c r="MP19" s="19"/>
      <c r="MQ19" s="19"/>
      <c r="MR19" s="19"/>
      <c r="MS19" s="19"/>
      <c r="MT19" s="19"/>
      <c r="MU19" s="19"/>
      <c r="MV19" s="19"/>
      <c r="MW19" s="19"/>
      <c r="MX19" s="19"/>
      <c r="MY19" s="19"/>
      <c r="MZ19" s="19"/>
      <c r="NA19" s="19"/>
      <c r="NB19" s="19"/>
      <c r="NC19" s="19"/>
      <c r="ND19" s="19"/>
      <c r="NE19" s="19"/>
      <c r="NF19" s="19"/>
      <c r="NG19" s="19"/>
      <c r="NH19" s="19"/>
      <c r="NI19" s="19"/>
      <c r="NJ19" s="19"/>
      <c r="NK19" s="19"/>
      <c r="NL19" s="19"/>
      <c r="NM19" s="19"/>
      <c r="NN19" s="19"/>
      <c r="NO19" s="19"/>
      <c r="NP19" s="19"/>
      <c r="NQ19" s="19"/>
      <c r="NR19" s="19"/>
      <c r="NS19" s="19"/>
      <c r="NT19" s="19"/>
      <c r="NU19" s="19"/>
      <c r="NV19" s="19"/>
      <c r="NW19" s="19"/>
      <c r="NX19" s="19"/>
      <c r="NY19" s="19"/>
      <c r="NZ19" s="19"/>
      <c r="OA19" s="19"/>
      <c r="OB19" s="19"/>
      <c r="OC19" s="19"/>
      <c r="OD19" s="19"/>
      <c r="OE19" s="19"/>
      <c r="OF19" s="19"/>
      <c r="OG19" s="19"/>
      <c r="OH19" s="19"/>
      <c r="OI19" s="19"/>
      <c r="OJ19" s="19"/>
      <c r="OK19" s="19"/>
      <c r="OL19" s="19"/>
      <c r="OM19" s="19"/>
      <c r="ON19" s="19"/>
      <c r="OO19" s="19"/>
      <c r="OP19" s="19"/>
      <c r="OQ19" s="19"/>
      <c r="OR19" s="19"/>
      <c r="OS19" s="19"/>
      <c r="OT19" s="19"/>
      <c r="OU19" s="19"/>
      <c r="OV19" s="19"/>
      <c r="OW19" s="19"/>
      <c r="OX19" s="19"/>
      <c r="OY19" s="19"/>
      <c r="OZ19" s="19"/>
      <c r="PA19" s="19"/>
      <c r="PB19" s="19"/>
      <c r="PC19" s="19"/>
      <c r="PD19" s="19"/>
      <c r="PE19" s="19"/>
      <c r="PF19" s="19"/>
      <c r="PG19" s="19"/>
      <c r="PH19" s="19"/>
      <c r="PI19" s="19"/>
      <c r="PJ19" s="19"/>
      <c r="PK19" s="19"/>
      <c r="PL19" s="19"/>
      <c r="PM19" s="19"/>
      <c r="PN19" s="19"/>
      <c r="PO19" s="19"/>
      <c r="PP19" s="19"/>
      <c r="PQ19" s="19"/>
      <c r="PR19" s="19"/>
      <c r="PS19" s="19"/>
      <c r="PT19" s="19"/>
      <c r="PU19" s="19"/>
      <c r="PV19" s="19"/>
      <c r="PW19" s="19"/>
      <c r="PX19" s="19"/>
      <c r="PY19" s="19"/>
      <c r="PZ19" s="19"/>
      <c r="QA19" s="19"/>
      <c r="QB19" s="19"/>
      <c r="QC19" s="19"/>
      <c r="QD19" s="19"/>
      <c r="QE19" s="19"/>
      <c r="QF19" s="19"/>
      <c r="QG19" s="19"/>
      <c r="QH19" s="19"/>
      <c r="QI19" s="19"/>
      <c r="QJ19" s="19"/>
      <c r="QK19" s="19"/>
      <c r="QL19" s="19"/>
      <c r="QM19" s="19"/>
      <c r="QN19" s="19"/>
      <c r="QO19" s="19"/>
      <c r="QP19" s="19"/>
      <c r="QQ19" s="19"/>
      <c r="QR19" s="19"/>
      <c r="QS19" s="19"/>
      <c r="QT19" s="19"/>
      <c r="QU19" s="19"/>
      <c r="QV19" s="19"/>
      <c r="QW19" s="19"/>
      <c r="QX19" s="19"/>
      <c r="QY19" s="19"/>
      <c r="QZ19" s="19"/>
      <c r="RA19" s="19"/>
      <c r="RB19" s="19"/>
      <c r="RC19" s="19"/>
      <c r="RD19" s="19"/>
      <c r="RE19" s="19"/>
      <c r="RF19" s="19"/>
      <c r="RG19" s="19"/>
      <c r="RH19" s="19"/>
      <c r="RI19" s="19"/>
      <c r="RJ19" s="19"/>
      <c r="RK19" s="19"/>
      <c r="RL19" s="19"/>
      <c r="RM19" s="19"/>
      <c r="RN19" s="19"/>
      <c r="RO19" s="19"/>
      <c r="RP19" s="19"/>
      <c r="RQ19" s="19"/>
      <c r="RR19" s="19"/>
      <c r="RS19" s="19"/>
      <c r="RT19" s="19"/>
      <c r="RU19" s="19"/>
      <c r="RV19" s="19"/>
      <c r="RW19" s="19"/>
      <c r="RX19" s="19"/>
      <c r="RY19" s="19"/>
      <c r="RZ19" s="19"/>
      <c r="SA19" s="19"/>
      <c r="SB19" s="19"/>
      <c r="SC19" s="19"/>
      <c r="SD19" s="19"/>
      <c r="SE19" s="19"/>
      <c r="SF19" s="19"/>
      <c r="SG19" s="19"/>
      <c r="SH19" s="19"/>
      <c r="SI19" s="19"/>
      <c r="SJ19" s="19"/>
      <c r="SK19" s="19"/>
      <c r="SL19" s="19"/>
      <c r="SM19" s="19"/>
      <c r="SN19" s="19"/>
      <c r="SO19" s="19"/>
      <c r="SP19" s="19"/>
      <c r="SQ19" s="19"/>
      <c r="SR19" s="19"/>
      <c r="SS19" s="19"/>
      <c r="ST19" s="19"/>
      <c r="SU19" s="19"/>
      <c r="SV19" s="19"/>
      <c r="SW19" s="19"/>
      <c r="SX19" s="19"/>
      <c r="SY19" s="19"/>
      <c r="SZ19" s="19"/>
      <c r="TA19" s="19"/>
      <c r="TB19" s="19"/>
      <c r="TC19" s="19"/>
      <c r="TD19" s="19"/>
      <c r="TE19" s="19"/>
      <c r="TF19" s="19"/>
      <c r="TG19" s="19"/>
      <c r="TH19" s="19"/>
      <c r="TI19" s="19"/>
      <c r="TJ19" s="19"/>
      <c r="TK19" s="19"/>
      <c r="TL19" s="19"/>
      <c r="TM19" s="19"/>
      <c r="TN19" s="19"/>
      <c r="TO19" s="19"/>
      <c r="TP19" s="19"/>
      <c r="TQ19" s="19"/>
      <c r="TR19" s="19"/>
      <c r="TS19" s="19"/>
      <c r="TT19" s="19"/>
      <c r="TU19" s="19"/>
      <c r="TV19" s="19"/>
      <c r="TW19" s="19"/>
      <c r="TX19" s="19"/>
      <c r="TY19" s="19"/>
      <c r="TZ19" s="19"/>
      <c r="UA19" s="19"/>
      <c r="UB19" s="19"/>
      <c r="UC19" s="19"/>
      <c r="UD19" s="19"/>
      <c r="UE19" s="19"/>
      <c r="UF19" s="19"/>
      <c r="UG19" s="19"/>
      <c r="UH19" s="19"/>
      <c r="UI19" s="19"/>
      <c r="UJ19" s="19"/>
      <c r="UK19" s="19"/>
      <c r="UL19" s="19"/>
      <c r="UM19" s="19"/>
      <c r="UN19" s="19"/>
      <c r="UO19" s="19"/>
      <c r="UP19" s="19"/>
      <c r="UQ19" s="19"/>
      <c r="UR19" s="19"/>
      <c r="US19" s="19"/>
      <c r="UT19" s="19"/>
      <c r="UU19" s="19"/>
      <c r="UV19" s="19"/>
      <c r="UW19" s="19"/>
      <c r="UX19" s="19"/>
      <c r="UY19" s="19"/>
      <c r="UZ19" s="19"/>
      <c r="VA19" s="19"/>
      <c r="VB19" s="19"/>
      <c r="VC19" s="19"/>
      <c r="VD19" s="19"/>
      <c r="VE19" s="19"/>
      <c r="VF19" s="19"/>
      <c r="VG19" s="19"/>
      <c r="VH19" s="19"/>
      <c r="VI19" s="19"/>
      <c r="VJ19" s="19"/>
    </row>
    <row r="20" spans="1:582" hidden="1" x14ac:dyDescent="0.2">
      <c r="A20" s="11"/>
      <c r="B20" s="11"/>
      <c r="C20" s="130" t="s">
        <v>408</v>
      </c>
      <c r="D20" s="130" t="s">
        <v>215</v>
      </c>
      <c r="G20" s="124" t="s">
        <v>215</v>
      </c>
      <c r="H20" s="125" t="s">
        <v>387</v>
      </c>
      <c r="I20" s="125" t="s">
        <v>388</v>
      </c>
      <c r="J20" s="125" t="s">
        <v>389</v>
      </c>
    </row>
    <row r="21" spans="1:582" x14ac:dyDescent="0.2">
      <c r="G21" s="125" t="s">
        <v>216</v>
      </c>
      <c r="H21" s="126">
        <v>950</v>
      </c>
      <c r="I21" s="126">
        <v>780</v>
      </c>
      <c r="J21" s="126">
        <v>590</v>
      </c>
    </row>
    <row r="22" spans="1:582" x14ac:dyDescent="0.2">
      <c r="C22" s="121" t="s">
        <v>213</v>
      </c>
      <c r="D22" s="120"/>
      <c r="E22" s="120"/>
      <c r="F22" s="120" t="s">
        <v>3</v>
      </c>
      <c r="G22" s="125" t="s">
        <v>217</v>
      </c>
      <c r="H22" s="126">
        <v>114</v>
      </c>
      <c r="I22" s="126">
        <v>82</v>
      </c>
      <c r="J22" s="126">
        <v>57</v>
      </c>
    </row>
    <row r="23" spans="1:582" x14ac:dyDescent="0.2">
      <c r="C23" s="121" t="s">
        <v>208</v>
      </c>
      <c r="D23" s="120"/>
      <c r="E23" s="120"/>
      <c r="F23" s="120" t="s">
        <v>3</v>
      </c>
      <c r="G23" s="125" t="s">
        <v>218</v>
      </c>
      <c r="H23" s="126">
        <v>24</v>
      </c>
      <c r="I23" s="126">
        <v>17</v>
      </c>
      <c r="J23" s="126">
        <v>13</v>
      </c>
    </row>
    <row r="24" spans="1:582" x14ac:dyDescent="0.2">
      <c r="C24" s="121" t="s">
        <v>209</v>
      </c>
      <c r="D24" s="121" t="s">
        <v>210</v>
      </c>
      <c r="E24" s="120"/>
      <c r="F24" s="120" t="s">
        <v>3</v>
      </c>
      <c r="G24" s="125" t="s">
        <v>219</v>
      </c>
      <c r="H24" s="126">
        <v>90</v>
      </c>
      <c r="I24" s="126">
        <v>65</v>
      </c>
      <c r="J24" s="126">
        <v>44</v>
      </c>
    </row>
    <row r="25" spans="1:582" x14ac:dyDescent="0.2">
      <c r="C25" s="121" t="s">
        <v>211</v>
      </c>
      <c r="D25" s="121" t="s">
        <v>212</v>
      </c>
      <c r="E25" s="120"/>
      <c r="F25" s="120" t="s">
        <v>3</v>
      </c>
      <c r="G25" s="125" t="s">
        <v>220</v>
      </c>
      <c r="H25" s="126">
        <v>1695</v>
      </c>
      <c r="I25" s="126">
        <v>1603</v>
      </c>
      <c r="J25" s="126">
        <v>310</v>
      </c>
    </row>
    <row r="26" spans="1:582" x14ac:dyDescent="0.2">
      <c r="C26" s="120"/>
      <c r="D26" s="120"/>
      <c r="E26" s="120"/>
      <c r="F26" s="120" t="s">
        <v>3</v>
      </c>
      <c r="G26" s="125" t="s">
        <v>221</v>
      </c>
      <c r="H26" s="126">
        <v>478</v>
      </c>
      <c r="I26" s="126">
        <v>437</v>
      </c>
      <c r="J26" s="126">
        <v>264</v>
      </c>
    </row>
    <row r="27" spans="1:582" x14ac:dyDescent="0.2">
      <c r="C27" s="121" t="s">
        <v>214</v>
      </c>
      <c r="D27" s="120"/>
      <c r="E27" s="120"/>
      <c r="F27" s="120" t="s">
        <v>3</v>
      </c>
      <c r="G27" s="125" t="s">
        <v>222</v>
      </c>
      <c r="H27" s="127">
        <v>0</v>
      </c>
      <c r="I27" s="127">
        <v>0</v>
      </c>
      <c r="J27" s="127">
        <v>0</v>
      </c>
    </row>
    <row r="28" spans="1:582" x14ac:dyDescent="0.2">
      <c r="C28" s="120"/>
      <c r="D28" s="120"/>
      <c r="E28" s="120"/>
      <c r="F28" s="120" t="s">
        <v>3</v>
      </c>
      <c r="G28" s="125" t="s">
        <v>223</v>
      </c>
      <c r="H28" s="127">
        <v>0</v>
      </c>
      <c r="I28" s="126">
        <v>1</v>
      </c>
      <c r="J28" s="127">
        <v>0</v>
      </c>
    </row>
    <row r="29" spans="1:582" x14ac:dyDescent="0.2">
      <c r="F29" t="s">
        <v>3</v>
      </c>
      <c r="G29" s="125" t="s">
        <v>224</v>
      </c>
      <c r="H29" s="126">
        <v>138</v>
      </c>
      <c r="I29" s="126">
        <v>126</v>
      </c>
      <c r="J29" s="126">
        <v>19</v>
      </c>
    </row>
    <row r="30" spans="1:582" x14ac:dyDescent="0.2">
      <c r="C30" s="18" t="s">
        <v>419</v>
      </c>
      <c r="F30" t="s">
        <v>3</v>
      </c>
      <c r="G30" s="125" t="s">
        <v>225</v>
      </c>
      <c r="H30" s="126">
        <v>5085</v>
      </c>
      <c r="I30" s="126">
        <v>4789</v>
      </c>
      <c r="J30" s="126">
        <v>1826</v>
      </c>
    </row>
    <row r="31" spans="1:582" x14ac:dyDescent="0.2">
      <c r="G31" s="125" t="s">
        <v>226</v>
      </c>
      <c r="H31" s="126">
        <v>165</v>
      </c>
      <c r="I31" s="126">
        <v>124</v>
      </c>
      <c r="J31" s="126">
        <v>153</v>
      </c>
    </row>
    <row r="32" spans="1:582" x14ac:dyDescent="0.2">
      <c r="G32" s="125" t="s">
        <v>227</v>
      </c>
      <c r="H32" s="126">
        <v>140</v>
      </c>
      <c r="I32" s="126">
        <v>124</v>
      </c>
      <c r="J32" s="126">
        <v>52</v>
      </c>
    </row>
    <row r="33" spans="6:10" x14ac:dyDescent="0.2">
      <c r="G33" s="125" t="s">
        <v>228</v>
      </c>
      <c r="H33" s="126">
        <v>3923</v>
      </c>
      <c r="I33" s="126">
        <v>3457</v>
      </c>
      <c r="J33" s="126">
        <v>5539</v>
      </c>
    </row>
    <row r="34" spans="6:10" x14ac:dyDescent="0.2">
      <c r="G34" s="125" t="s">
        <v>229</v>
      </c>
      <c r="H34" s="126">
        <v>4549</v>
      </c>
      <c r="I34" s="126">
        <v>4394</v>
      </c>
      <c r="J34" s="126">
        <v>1731</v>
      </c>
    </row>
    <row r="35" spans="6:10" x14ac:dyDescent="0.2">
      <c r="G35" s="125" t="s">
        <v>230</v>
      </c>
      <c r="H35" s="126">
        <v>178</v>
      </c>
      <c r="I35" s="126">
        <v>196</v>
      </c>
      <c r="J35" s="126">
        <v>52</v>
      </c>
    </row>
    <row r="36" spans="6:10" x14ac:dyDescent="0.2">
      <c r="G36" s="125" t="s">
        <v>231</v>
      </c>
      <c r="H36" s="126">
        <v>457</v>
      </c>
      <c r="I36" s="126">
        <v>371</v>
      </c>
      <c r="J36" s="126">
        <v>325</v>
      </c>
    </row>
    <row r="37" spans="6:10" x14ac:dyDescent="0.2">
      <c r="G37" s="125" t="s">
        <v>232</v>
      </c>
      <c r="H37" s="126">
        <v>4</v>
      </c>
      <c r="I37" s="126">
        <v>5</v>
      </c>
      <c r="J37" s="126">
        <v>5</v>
      </c>
    </row>
    <row r="38" spans="6:10" x14ac:dyDescent="0.2">
      <c r="F38" t="s">
        <v>3</v>
      </c>
      <c r="G38" s="125" t="s">
        <v>233</v>
      </c>
      <c r="H38" s="126">
        <v>800</v>
      </c>
      <c r="I38" s="126">
        <v>726</v>
      </c>
      <c r="J38" s="126">
        <v>293</v>
      </c>
    </row>
    <row r="39" spans="6:10" x14ac:dyDescent="0.2">
      <c r="F39" t="s">
        <v>3</v>
      </c>
      <c r="G39" s="125" t="s">
        <v>234</v>
      </c>
      <c r="H39" s="126">
        <v>103</v>
      </c>
      <c r="I39" s="126">
        <v>84</v>
      </c>
      <c r="J39" s="126">
        <v>160</v>
      </c>
    </row>
    <row r="40" spans="6:10" x14ac:dyDescent="0.2">
      <c r="F40" t="s">
        <v>3</v>
      </c>
      <c r="G40" s="125" t="s">
        <v>235</v>
      </c>
      <c r="H40" s="126">
        <v>91</v>
      </c>
      <c r="I40" s="126">
        <v>95</v>
      </c>
      <c r="J40" s="126">
        <v>41</v>
      </c>
    </row>
    <row r="41" spans="6:10" x14ac:dyDescent="0.2">
      <c r="F41" t="s">
        <v>3</v>
      </c>
      <c r="G41" s="125" t="s">
        <v>236</v>
      </c>
      <c r="H41" s="126">
        <v>27</v>
      </c>
      <c r="I41" s="126">
        <v>23</v>
      </c>
      <c r="J41" s="126">
        <v>22</v>
      </c>
    </row>
    <row r="42" spans="6:10" x14ac:dyDescent="0.2">
      <c r="F42" t="s">
        <v>3</v>
      </c>
      <c r="G42" s="125" t="s">
        <v>237</v>
      </c>
      <c r="H42" s="126">
        <v>25</v>
      </c>
      <c r="I42" s="126">
        <v>27</v>
      </c>
      <c r="J42" s="126">
        <v>20</v>
      </c>
    </row>
    <row r="43" spans="6:10" x14ac:dyDescent="0.2">
      <c r="F43" t="s">
        <v>3</v>
      </c>
      <c r="G43" s="125" t="s">
        <v>238</v>
      </c>
      <c r="H43" s="127">
        <v>0</v>
      </c>
      <c r="I43" s="127">
        <v>0</v>
      </c>
      <c r="J43" s="127">
        <v>0</v>
      </c>
    </row>
    <row r="44" spans="6:10" x14ac:dyDescent="0.2">
      <c r="F44" t="s">
        <v>3</v>
      </c>
      <c r="G44" s="125" t="s">
        <v>239</v>
      </c>
      <c r="H44" s="126">
        <v>16</v>
      </c>
      <c r="I44" s="126">
        <v>11</v>
      </c>
      <c r="J44" s="126">
        <v>9</v>
      </c>
    </row>
    <row r="45" spans="6:10" x14ac:dyDescent="0.2">
      <c r="G45" s="125" t="s">
        <v>234</v>
      </c>
      <c r="H45" s="126">
        <v>5419</v>
      </c>
      <c r="I45" s="126">
        <v>7155</v>
      </c>
      <c r="J45" s="126">
        <v>17127</v>
      </c>
    </row>
    <row r="46" spans="6:10" x14ac:dyDescent="0.2">
      <c r="G46" s="125" t="s">
        <v>235</v>
      </c>
      <c r="H46" s="126">
        <v>746</v>
      </c>
      <c r="I46" s="126">
        <v>648</v>
      </c>
      <c r="J46" s="126">
        <v>335</v>
      </c>
    </row>
    <row r="47" spans="6:10" x14ac:dyDescent="0.2">
      <c r="G47" s="125" t="s">
        <v>236</v>
      </c>
      <c r="H47" s="126">
        <v>3</v>
      </c>
      <c r="I47" s="126">
        <v>3</v>
      </c>
      <c r="J47" s="126">
        <v>2</v>
      </c>
    </row>
    <row r="48" spans="6:10" x14ac:dyDescent="0.2">
      <c r="G48" s="125" t="s">
        <v>237</v>
      </c>
      <c r="H48" s="126">
        <v>367</v>
      </c>
      <c r="I48" s="126">
        <v>329</v>
      </c>
      <c r="J48" s="126">
        <v>214</v>
      </c>
    </row>
    <row r="49" spans="7:10" x14ac:dyDescent="0.2">
      <c r="G49" s="125" t="s">
        <v>238</v>
      </c>
      <c r="H49" s="126">
        <v>4</v>
      </c>
      <c r="I49" s="126">
        <v>5</v>
      </c>
      <c r="J49" s="126">
        <v>3</v>
      </c>
    </row>
    <row r="50" spans="7:10" x14ac:dyDescent="0.2">
      <c r="G50" s="125" t="s">
        <v>239</v>
      </c>
      <c r="H50" s="126">
        <v>42</v>
      </c>
      <c r="I50" s="126">
        <v>40</v>
      </c>
      <c r="J50" s="126">
        <v>13</v>
      </c>
    </row>
    <row r="51" spans="7:10" x14ac:dyDescent="0.2">
      <c r="G51" s="125" t="s">
        <v>228</v>
      </c>
      <c r="H51" s="126">
        <v>782</v>
      </c>
      <c r="I51" s="126">
        <v>715</v>
      </c>
      <c r="J51" s="126">
        <v>1387</v>
      </c>
    </row>
    <row r="52" spans="7:10" x14ac:dyDescent="0.2">
      <c r="G52" s="125" t="s">
        <v>229</v>
      </c>
      <c r="H52" s="126">
        <v>2372</v>
      </c>
      <c r="I52" s="126">
        <v>1793</v>
      </c>
      <c r="J52" s="126">
        <v>2001</v>
      </c>
    </row>
    <row r="53" spans="7:10" x14ac:dyDescent="0.2">
      <c r="G53" s="125" t="s">
        <v>230</v>
      </c>
      <c r="H53" s="126">
        <v>10</v>
      </c>
      <c r="I53" s="126">
        <v>13</v>
      </c>
      <c r="J53" s="126">
        <v>3</v>
      </c>
    </row>
    <row r="54" spans="7:10" x14ac:dyDescent="0.2">
      <c r="G54" s="125" t="s">
        <v>231</v>
      </c>
      <c r="H54" s="126">
        <v>351</v>
      </c>
      <c r="I54" s="126">
        <v>125</v>
      </c>
      <c r="J54" s="126">
        <v>325</v>
      </c>
    </row>
    <row r="55" spans="7:10" x14ac:dyDescent="0.2">
      <c r="G55" s="125" t="s">
        <v>232</v>
      </c>
      <c r="H55" s="126">
        <v>3</v>
      </c>
      <c r="I55" s="126">
        <v>3</v>
      </c>
      <c r="J55" s="126">
        <v>2</v>
      </c>
    </row>
    <row r="56" spans="7:10" x14ac:dyDescent="0.2">
      <c r="G56" s="125" t="s">
        <v>233</v>
      </c>
      <c r="H56" s="126">
        <v>74</v>
      </c>
      <c r="I56" s="126">
        <v>66</v>
      </c>
      <c r="J56" s="126">
        <v>56</v>
      </c>
    </row>
    <row r="57" spans="7:10" x14ac:dyDescent="0.2">
      <c r="G57" s="125" t="s">
        <v>240</v>
      </c>
      <c r="H57" s="126">
        <v>2333</v>
      </c>
      <c r="I57" s="126">
        <v>2224</v>
      </c>
      <c r="J57" s="126">
        <v>6057</v>
      </c>
    </row>
    <row r="58" spans="7:10" x14ac:dyDescent="0.2">
      <c r="G58" s="125" t="s">
        <v>241</v>
      </c>
      <c r="H58" s="126">
        <v>12038</v>
      </c>
      <c r="I58" s="126">
        <v>11185</v>
      </c>
      <c r="J58" s="126">
        <v>9800</v>
      </c>
    </row>
    <row r="59" spans="7:10" x14ac:dyDescent="0.2">
      <c r="G59" s="125" t="s">
        <v>242</v>
      </c>
      <c r="H59" s="126">
        <v>8365</v>
      </c>
      <c r="I59" s="126">
        <v>8135</v>
      </c>
      <c r="J59" s="126">
        <v>2355</v>
      </c>
    </row>
    <row r="60" spans="7:10" x14ac:dyDescent="0.2">
      <c r="G60" s="125" t="s">
        <v>243</v>
      </c>
      <c r="H60" s="126">
        <v>9685</v>
      </c>
      <c r="I60" s="126">
        <v>9442</v>
      </c>
      <c r="J60" s="126">
        <v>3521</v>
      </c>
    </row>
    <row r="61" spans="7:10" x14ac:dyDescent="0.2">
      <c r="G61" s="125" t="s">
        <v>244</v>
      </c>
      <c r="H61" s="126">
        <v>8784</v>
      </c>
      <c r="I61" s="126">
        <v>8506</v>
      </c>
      <c r="J61" s="126">
        <v>4008</v>
      </c>
    </row>
    <row r="62" spans="7:10" x14ac:dyDescent="0.2">
      <c r="G62" s="125" t="s">
        <v>245</v>
      </c>
      <c r="H62" s="126">
        <v>35733</v>
      </c>
      <c r="I62" s="126">
        <v>34564</v>
      </c>
      <c r="J62" s="126">
        <v>15808</v>
      </c>
    </row>
    <row r="63" spans="7:10" x14ac:dyDescent="0.2">
      <c r="G63" s="125" t="s">
        <v>246</v>
      </c>
      <c r="H63" s="126">
        <v>8189</v>
      </c>
      <c r="I63" s="126">
        <v>8161</v>
      </c>
      <c r="J63" s="126">
        <v>1121</v>
      </c>
    </row>
    <row r="64" spans="7:10" x14ac:dyDescent="0.2">
      <c r="G64" s="125" t="s">
        <v>247</v>
      </c>
      <c r="H64" s="126">
        <v>10156</v>
      </c>
      <c r="I64" s="126">
        <v>9806</v>
      </c>
      <c r="J64" s="126">
        <v>1399</v>
      </c>
    </row>
    <row r="65" spans="7:10" x14ac:dyDescent="0.2">
      <c r="G65" s="125" t="s">
        <v>248</v>
      </c>
      <c r="H65" s="126">
        <v>309</v>
      </c>
      <c r="I65" s="126">
        <v>276</v>
      </c>
      <c r="J65" s="126">
        <v>313</v>
      </c>
    </row>
    <row r="66" spans="7:10" x14ac:dyDescent="0.2">
      <c r="G66" s="125" t="s">
        <v>249</v>
      </c>
      <c r="H66" s="126">
        <v>1285</v>
      </c>
      <c r="I66" s="126">
        <v>1132</v>
      </c>
      <c r="J66" s="126">
        <v>519</v>
      </c>
    </row>
    <row r="67" spans="7:10" x14ac:dyDescent="0.2">
      <c r="G67" s="125" t="s">
        <v>250</v>
      </c>
      <c r="H67" s="127">
        <v>0</v>
      </c>
      <c r="I67" s="127">
        <v>0</v>
      </c>
      <c r="J67" s="127">
        <v>0</v>
      </c>
    </row>
    <row r="68" spans="7:10" x14ac:dyDescent="0.2">
      <c r="G68" s="125" t="s">
        <v>251</v>
      </c>
      <c r="H68" s="126"/>
      <c r="I68" s="126"/>
      <c r="J68" s="126"/>
    </row>
    <row r="69" spans="7:10" x14ac:dyDescent="0.2">
      <c r="G69" s="125" t="s">
        <v>252</v>
      </c>
      <c r="H69" s="126"/>
      <c r="I69" s="126"/>
      <c r="J69" s="126"/>
    </row>
    <row r="70" spans="7:10" x14ac:dyDescent="0.2">
      <c r="G70" s="125" t="s">
        <v>253</v>
      </c>
      <c r="H70" s="126">
        <v>529</v>
      </c>
      <c r="I70" s="126">
        <v>486</v>
      </c>
      <c r="J70" s="126">
        <v>210</v>
      </c>
    </row>
    <row r="71" spans="7:10" x14ac:dyDescent="0.2">
      <c r="G71" s="125" t="s">
        <v>254</v>
      </c>
      <c r="H71" s="127">
        <v>0</v>
      </c>
      <c r="I71" s="127">
        <v>0</v>
      </c>
      <c r="J71" s="127">
        <v>0</v>
      </c>
    </row>
    <row r="72" spans="7:10" x14ac:dyDescent="0.2">
      <c r="G72" s="125" t="s">
        <v>255</v>
      </c>
      <c r="H72" s="126">
        <v>36705</v>
      </c>
      <c r="I72" s="126">
        <v>33364</v>
      </c>
      <c r="J72" s="126">
        <v>94134</v>
      </c>
    </row>
    <row r="73" spans="7:10" x14ac:dyDescent="0.2">
      <c r="G73" s="125" t="s">
        <v>256</v>
      </c>
      <c r="H73" s="126">
        <v>48</v>
      </c>
      <c r="I73" s="126">
        <v>35</v>
      </c>
      <c r="J73" s="126">
        <v>246</v>
      </c>
    </row>
    <row r="74" spans="7:10" x14ac:dyDescent="0.2">
      <c r="G74" s="125" t="s">
        <v>257</v>
      </c>
      <c r="H74" s="126">
        <v>4050</v>
      </c>
      <c r="I74" s="126">
        <v>3617</v>
      </c>
      <c r="J74" s="126">
        <v>6341</v>
      </c>
    </row>
    <row r="75" spans="7:10" x14ac:dyDescent="0.2">
      <c r="G75" s="125" t="s">
        <v>258</v>
      </c>
      <c r="H75" s="128">
        <v>2240</v>
      </c>
      <c r="I75" s="128">
        <v>2271</v>
      </c>
      <c r="J75" s="128">
        <v>487</v>
      </c>
    </row>
    <row r="76" spans="7:10" x14ac:dyDescent="0.2">
      <c r="G76" s="125" t="s">
        <v>259</v>
      </c>
      <c r="H76" s="126">
        <v>1237</v>
      </c>
      <c r="I76" s="126">
        <v>1209</v>
      </c>
      <c r="J76" s="126">
        <v>367</v>
      </c>
    </row>
    <row r="77" spans="7:10" x14ac:dyDescent="0.2">
      <c r="G77" s="125" t="s">
        <v>260</v>
      </c>
      <c r="H77" s="126">
        <v>21</v>
      </c>
      <c r="I77" s="126">
        <v>18</v>
      </c>
      <c r="J77" s="126">
        <v>16</v>
      </c>
    </row>
    <row r="78" spans="7:10" x14ac:dyDescent="0.2">
      <c r="G78" s="125" t="s">
        <v>261</v>
      </c>
      <c r="H78" s="126">
        <v>17</v>
      </c>
      <c r="I78" s="126">
        <v>22</v>
      </c>
      <c r="J78" s="126">
        <v>4</v>
      </c>
    </row>
    <row r="79" spans="7:10" x14ac:dyDescent="0.2">
      <c r="G79" s="125" t="s">
        <v>262</v>
      </c>
      <c r="H79" s="126">
        <v>965</v>
      </c>
      <c r="I79" s="126">
        <v>1022</v>
      </c>
      <c r="J79" s="126">
        <v>100</v>
      </c>
    </row>
    <row r="80" spans="7:10" x14ac:dyDescent="0.2">
      <c r="G80" s="125" t="s">
        <v>263</v>
      </c>
      <c r="H80" s="126">
        <v>3306</v>
      </c>
      <c r="I80" s="126">
        <v>3331</v>
      </c>
      <c r="J80" s="126">
        <v>1201</v>
      </c>
    </row>
    <row r="81" spans="7:10" x14ac:dyDescent="0.2">
      <c r="G81" s="125" t="s">
        <v>264</v>
      </c>
      <c r="H81" s="126">
        <v>14035</v>
      </c>
      <c r="I81" s="126">
        <v>13243</v>
      </c>
      <c r="J81" s="126">
        <v>16915</v>
      </c>
    </row>
    <row r="82" spans="7:10" x14ac:dyDescent="0.2">
      <c r="G82" s="125" t="s">
        <v>265</v>
      </c>
      <c r="H82" s="126">
        <v>16053</v>
      </c>
      <c r="I82" s="126">
        <v>16244</v>
      </c>
      <c r="J82" s="126">
        <v>6558</v>
      </c>
    </row>
    <row r="83" spans="7:10" x14ac:dyDescent="0.2">
      <c r="G83" s="125" t="s">
        <v>266</v>
      </c>
      <c r="H83" s="126">
        <v>3040</v>
      </c>
      <c r="I83" s="126">
        <v>2965</v>
      </c>
      <c r="J83" s="126">
        <v>1870</v>
      </c>
    </row>
    <row r="84" spans="7:10" x14ac:dyDescent="0.2">
      <c r="G84" s="125" t="s">
        <v>267</v>
      </c>
      <c r="H84" s="126">
        <v>119</v>
      </c>
      <c r="I84" s="126">
        <v>120</v>
      </c>
      <c r="J84" s="126">
        <v>21</v>
      </c>
    </row>
    <row r="85" spans="7:10" x14ac:dyDescent="0.2">
      <c r="G85" s="125" t="s">
        <v>268</v>
      </c>
      <c r="H85" s="126">
        <v>448</v>
      </c>
      <c r="I85" s="126">
        <v>416</v>
      </c>
      <c r="J85" s="126">
        <v>346</v>
      </c>
    </row>
    <row r="86" spans="7:10" x14ac:dyDescent="0.2">
      <c r="G86" s="125" t="s">
        <v>269</v>
      </c>
      <c r="H86" s="126">
        <v>14</v>
      </c>
      <c r="I86" s="126">
        <v>11</v>
      </c>
      <c r="J86" s="126">
        <v>10</v>
      </c>
    </row>
    <row r="87" spans="7:10" x14ac:dyDescent="0.2">
      <c r="G87" s="125" t="s">
        <v>270</v>
      </c>
      <c r="H87" s="126">
        <v>78</v>
      </c>
      <c r="I87" s="126">
        <v>60</v>
      </c>
      <c r="J87" s="126">
        <v>60</v>
      </c>
    </row>
    <row r="88" spans="7:10" x14ac:dyDescent="0.2">
      <c r="G88" s="125" t="s">
        <v>271</v>
      </c>
      <c r="H88" s="126">
        <v>2361</v>
      </c>
      <c r="I88" s="126">
        <v>2327</v>
      </c>
      <c r="J88" s="126">
        <v>710</v>
      </c>
    </row>
    <row r="89" spans="7:10" x14ac:dyDescent="0.2">
      <c r="G89" s="125" t="s">
        <v>272</v>
      </c>
      <c r="H89" s="126">
        <v>440</v>
      </c>
      <c r="I89" s="126">
        <v>441</v>
      </c>
      <c r="J89" s="126">
        <v>1469</v>
      </c>
    </row>
    <row r="90" spans="7:10" x14ac:dyDescent="0.2">
      <c r="G90" s="125" t="s">
        <v>273</v>
      </c>
      <c r="H90" s="126"/>
      <c r="I90" s="126"/>
      <c r="J90" s="126"/>
    </row>
    <row r="91" spans="7:10" x14ac:dyDescent="0.2">
      <c r="G91" s="125" t="s">
        <v>274</v>
      </c>
      <c r="H91" s="126">
        <v>16</v>
      </c>
      <c r="I91" s="126">
        <v>14</v>
      </c>
      <c r="J91" s="126">
        <v>9</v>
      </c>
    </row>
    <row r="92" spans="7:10" x14ac:dyDescent="0.2">
      <c r="G92" s="125" t="s">
        <v>275</v>
      </c>
      <c r="H92" s="126">
        <v>2481</v>
      </c>
      <c r="I92" s="126">
        <v>1975</v>
      </c>
      <c r="J92" s="126">
        <v>2644</v>
      </c>
    </row>
    <row r="93" spans="7:10" x14ac:dyDescent="0.2">
      <c r="G93" s="125" t="s">
        <v>276</v>
      </c>
      <c r="H93" s="126">
        <v>689</v>
      </c>
      <c r="I93" s="126">
        <v>652</v>
      </c>
      <c r="J93" s="126">
        <v>242</v>
      </c>
    </row>
    <row r="94" spans="7:10" x14ac:dyDescent="0.2">
      <c r="G94" s="125" t="s">
        <v>277</v>
      </c>
      <c r="H94" s="126">
        <v>145</v>
      </c>
      <c r="I94" s="126">
        <v>131</v>
      </c>
      <c r="J94" s="126">
        <v>48</v>
      </c>
    </row>
    <row r="95" spans="7:10" x14ac:dyDescent="0.2">
      <c r="G95" s="125" t="s">
        <v>278</v>
      </c>
      <c r="H95" s="126">
        <v>23</v>
      </c>
      <c r="I95" s="126">
        <v>23</v>
      </c>
      <c r="J95" s="126">
        <v>2</v>
      </c>
    </row>
    <row r="96" spans="7:10" x14ac:dyDescent="0.2">
      <c r="G96" s="125" t="s">
        <v>279</v>
      </c>
      <c r="H96" s="127">
        <v>0</v>
      </c>
      <c r="I96" s="126">
        <v>1</v>
      </c>
      <c r="J96" s="127">
        <v>0</v>
      </c>
    </row>
    <row r="97" spans="7:10" x14ac:dyDescent="0.2">
      <c r="G97" s="125" t="s">
        <v>280</v>
      </c>
      <c r="H97" s="126">
        <v>217</v>
      </c>
      <c r="I97" s="126">
        <v>192</v>
      </c>
      <c r="J97" s="126">
        <v>137</v>
      </c>
    </row>
    <row r="98" spans="7:10" x14ac:dyDescent="0.2">
      <c r="G98" s="125" t="s">
        <v>281</v>
      </c>
      <c r="H98" s="127">
        <v>0</v>
      </c>
      <c r="I98" s="127">
        <v>0</v>
      </c>
      <c r="J98" s="127">
        <v>0</v>
      </c>
    </row>
    <row r="99" spans="7:10" x14ac:dyDescent="0.2">
      <c r="G99" s="125" t="s">
        <v>282</v>
      </c>
      <c r="H99" s="126">
        <v>5</v>
      </c>
      <c r="I99" s="126">
        <v>6</v>
      </c>
      <c r="J99" s="126">
        <v>4</v>
      </c>
    </row>
    <row r="100" spans="7:10" x14ac:dyDescent="0.2">
      <c r="G100" s="125" t="s">
        <v>283</v>
      </c>
      <c r="H100" s="126">
        <v>42</v>
      </c>
      <c r="I100" s="126">
        <v>47</v>
      </c>
      <c r="J100" s="126">
        <v>10</v>
      </c>
    </row>
    <row r="101" spans="7:10" x14ac:dyDescent="0.2">
      <c r="G101" s="125" t="s">
        <v>272</v>
      </c>
      <c r="H101" s="126">
        <v>38262</v>
      </c>
      <c r="I101" s="126">
        <v>32593</v>
      </c>
      <c r="J101" s="126">
        <v>79629</v>
      </c>
    </row>
    <row r="102" spans="7:10" x14ac:dyDescent="0.2">
      <c r="G102" s="125" t="s">
        <v>273</v>
      </c>
      <c r="H102" s="126">
        <v>1731</v>
      </c>
      <c r="I102" s="126">
        <v>1600</v>
      </c>
      <c r="J102" s="126">
        <v>1400</v>
      </c>
    </row>
    <row r="103" spans="7:10" x14ac:dyDescent="0.2">
      <c r="G103" s="125" t="s">
        <v>274</v>
      </c>
      <c r="H103" s="126">
        <v>9</v>
      </c>
      <c r="I103" s="126">
        <v>5</v>
      </c>
      <c r="J103" s="126">
        <v>10</v>
      </c>
    </row>
    <row r="104" spans="7:10" x14ac:dyDescent="0.2">
      <c r="G104" s="125" t="s">
        <v>275</v>
      </c>
      <c r="H104" s="126">
        <v>702</v>
      </c>
      <c r="I104" s="126">
        <v>531</v>
      </c>
      <c r="J104" s="126">
        <v>688</v>
      </c>
    </row>
    <row r="105" spans="7:10" x14ac:dyDescent="0.2">
      <c r="G105" s="125" t="s">
        <v>276</v>
      </c>
      <c r="H105" s="126">
        <v>68</v>
      </c>
      <c r="I105" s="126">
        <v>71</v>
      </c>
      <c r="J105" s="126">
        <v>15</v>
      </c>
    </row>
    <row r="106" spans="7:10" x14ac:dyDescent="0.2">
      <c r="G106" s="125" t="s">
        <v>277</v>
      </c>
      <c r="H106" s="126">
        <v>21</v>
      </c>
      <c r="I106" s="126">
        <v>21</v>
      </c>
      <c r="J106" s="126">
        <v>11</v>
      </c>
    </row>
    <row r="107" spans="7:10" x14ac:dyDescent="0.2">
      <c r="G107" s="125" t="s">
        <v>278</v>
      </c>
      <c r="H107" s="127">
        <v>0</v>
      </c>
      <c r="I107" s="127">
        <v>0</v>
      </c>
      <c r="J107" s="127">
        <v>0</v>
      </c>
    </row>
    <row r="108" spans="7:10" x14ac:dyDescent="0.2">
      <c r="G108" s="125" t="s">
        <v>279</v>
      </c>
      <c r="H108" s="127">
        <v>0</v>
      </c>
      <c r="I108" s="127">
        <v>0</v>
      </c>
      <c r="J108" s="127">
        <v>0</v>
      </c>
    </row>
    <row r="109" spans="7:10" x14ac:dyDescent="0.2">
      <c r="G109" s="125" t="s">
        <v>280</v>
      </c>
      <c r="H109" s="126">
        <v>8</v>
      </c>
      <c r="I109" s="126">
        <v>8</v>
      </c>
      <c r="J109" s="126">
        <v>2</v>
      </c>
    </row>
    <row r="110" spans="7:10" x14ac:dyDescent="0.2">
      <c r="G110" s="125" t="s">
        <v>284</v>
      </c>
      <c r="H110" s="126">
        <v>3801</v>
      </c>
      <c r="I110" s="126">
        <v>3245</v>
      </c>
      <c r="J110" s="126">
        <v>13904</v>
      </c>
    </row>
    <row r="111" spans="7:10" x14ac:dyDescent="0.2">
      <c r="G111" s="125" t="s">
        <v>285</v>
      </c>
      <c r="H111" s="126">
        <v>6</v>
      </c>
      <c r="I111" s="126">
        <v>10</v>
      </c>
      <c r="J111" s="126">
        <v>4</v>
      </c>
    </row>
    <row r="112" spans="7:10" x14ac:dyDescent="0.2">
      <c r="G112" s="125" t="s">
        <v>286</v>
      </c>
      <c r="H112" s="126">
        <v>4277</v>
      </c>
      <c r="I112" s="126">
        <v>4406</v>
      </c>
      <c r="J112" s="126">
        <v>1517</v>
      </c>
    </row>
    <row r="113" spans="7:10" x14ac:dyDescent="0.2">
      <c r="G113" s="125" t="s">
        <v>287</v>
      </c>
      <c r="H113" s="126">
        <v>1</v>
      </c>
      <c r="I113" s="127">
        <v>0</v>
      </c>
      <c r="J113" s="126">
        <v>5</v>
      </c>
    </row>
    <row r="114" spans="7:10" x14ac:dyDescent="0.2">
      <c r="G114" s="125" t="s">
        <v>288</v>
      </c>
      <c r="H114" s="126">
        <v>1115</v>
      </c>
      <c r="I114" s="126">
        <v>1081</v>
      </c>
      <c r="J114" s="126">
        <v>482</v>
      </c>
    </row>
    <row r="115" spans="7:10" x14ac:dyDescent="0.2">
      <c r="G115" s="125" t="s">
        <v>289</v>
      </c>
      <c r="H115" s="126">
        <v>29</v>
      </c>
      <c r="I115" s="126">
        <v>37</v>
      </c>
      <c r="J115" s="126">
        <v>9</v>
      </c>
    </row>
    <row r="116" spans="7:10" x14ac:dyDescent="0.2">
      <c r="G116" s="125" t="s">
        <v>290</v>
      </c>
      <c r="H116" s="126">
        <v>2862</v>
      </c>
      <c r="I116" s="126">
        <v>2488</v>
      </c>
      <c r="J116" s="126">
        <v>3030</v>
      </c>
    </row>
    <row r="117" spans="7:10" x14ac:dyDescent="0.2">
      <c r="G117" s="125" t="s">
        <v>291</v>
      </c>
      <c r="H117" s="126">
        <v>2355</v>
      </c>
      <c r="I117" s="126">
        <v>2447</v>
      </c>
      <c r="J117" s="126">
        <v>801</v>
      </c>
    </row>
    <row r="118" spans="7:10" x14ac:dyDescent="0.2">
      <c r="G118" s="125" t="s">
        <v>292</v>
      </c>
      <c r="H118" s="126">
        <v>39</v>
      </c>
      <c r="I118" s="126">
        <v>31</v>
      </c>
      <c r="J118" s="126">
        <v>23</v>
      </c>
    </row>
    <row r="119" spans="7:10" x14ac:dyDescent="0.2">
      <c r="G119" s="125" t="s">
        <v>293</v>
      </c>
      <c r="H119" s="127">
        <v>0</v>
      </c>
      <c r="I119" s="126">
        <v>1</v>
      </c>
      <c r="J119" s="127">
        <v>0</v>
      </c>
    </row>
    <row r="120" spans="7:10" x14ac:dyDescent="0.2">
      <c r="G120" s="125" t="s">
        <v>294</v>
      </c>
      <c r="H120" s="126">
        <v>6</v>
      </c>
      <c r="I120" s="126">
        <v>11</v>
      </c>
      <c r="J120" s="126">
        <v>6</v>
      </c>
    </row>
    <row r="121" spans="7:10" x14ac:dyDescent="0.2">
      <c r="G121" s="125" t="s">
        <v>295</v>
      </c>
      <c r="H121" s="126">
        <v>91</v>
      </c>
      <c r="I121" s="126">
        <v>80</v>
      </c>
      <c r="J121" s="126">
        <v>42</v>
      </c>
    </row>
    <row r="122" spans="7:10" x14ac:dyDescent="0.2">
      <c r="G122" s="125" t="s">
        <v>296</v>
      </c>
      <c r="H122" s="126">
        <v>1828</v>
      </c>
      <c r="I122" s="126">
        <v>15946</v>
      </c>
      <c r="J122" s="126">
        <v>15951</v>
      </c>
    </row>
    <row r="123" spans="7:10" x14ac:dyDescent="0.2">
      <c r="G123" s="125" t="s">
        <v>297</v>
      </c>
      <c r="H123" s="126">
        <v>41</v>
      </c>
      <c r="I123" s="126">
        <v>69</v>
      </c>
      <c r="J123" s="126">
        <v>186</v>
      </c>
    </row>
    <row r="124" spans="7:10" x14ac:dyDescent="0.2">
      <c r="G124" s="125" t="s">
        <v>298</v>
      </c>
      <c r="H124" s="126">
        <v>11</v>
      </c>
      <c r="I124" s="126">
        <v>1</v>
      </c>
      <c r="J124" s="126">
        <v>41</v>
      </c>
    </row>
    <row r="125" spans="7:10" x14ac:dyDescent="0.2">
      <c r="G125" s="125" t="s">
        <v>299</v>
      </c>
      <c r="H125" s="126">
        <v>92</v>
      </c>
      <c r="I125" s="126">
        <v>53</v>
      </c>
      <c r="J125" s="126">
        <v>309</v>
      </c>
    </row>
    <row r="126" spans="7:10" x14ac:dyDescent="0.2">
      <c r="G126" s="125" t="s">
        <v>300</v>
      </c>
      <c r="H126" s="126">
        <v>11</v>
      </c>
      <c r="I126" s="126">
        <v>41</v>
      </c>
      <c r="J126" s="126">
        <v>107</v>
      </c>
    </row>
    <row r="127" spans="7:10" x14ac:dyDescent="0.2">
      <c r="G127" s="125" t="s">
        <v>301</v>
      </c>
      <c r="H127" s="126">
        <v>10</v>
      </c>
      <c r="I127" s="126">
        <v>35</v>
      </c>
      <c r="J127" s="126">
        <v>55</v>
      </c>
    </row>
    <row r="128" spans="7:10" x14ac:dyDescent="0.2">
      <c r="G128" s="125" t="s">
        <v>302</v>
      </c>
      <c r="H128" s="126">
        <v>17</v>
      </c>
      <c r="I128" s="126">
        <v>9</v>
      </c>
      <c r="J128" s="126">
        <v>9</v>
      </c>
    </row>
    <row r="129" spans="7:10" x14ac:dyDescent="0.2">
      <c r="G129" s="125" t="s">
        <v>303</v>
      </c>
      <c r="H129" s="127">
        <v>0</v>
      </c>
      <c r="I129" s="127">
        <v>0</v>
      </c>
      <c r="J129" s="127">
        <v>0</v>
      </c>
    </row>
    <row r="130" spans="7:10" x14ac:dyDescent="0.2">
      <c r="G130" s="125" t="s">
        <v>304</v>
      </c>
      <c r="H130" s="126">
        <v>42</v>
      </c>
      <c r="I130" s="126">
        <v>35</v>
      </c>
      <c r="J130" s="126">
        <v>29</v>
      </c>
    </row>
    <row r="131" spans="7:10" x14ac:dyDescent="0.2">
      <c r="G131" s="125" t="s">
        <v>305</v>
      </c>
      <c r="H131" s="128">
        <v>84240</v>
      </c>
      <c r="I131" s="128">
        <v>96740</v>
      </c>
      <c r="J131" s="128">
        <v>156125</v>
      </c>
    </row>
    <row r="132" spans="7:10" x14ac:dyDescent="0.2">
      <c r="G132" s="125" t="s">
        <v>306</v>
      </c>
      <c r="H132" s="126">
        <v>84240</v>
      </c>
      <c r="I132" s="126">
        <v>96740</v>
      </c>
      <c r="J132" s="126">
        <v>156125</v>
      </c>
    </row>
    <row r="133" spans="7:10" x14ac:dyDescent="0.2">
      <c r="G133" s="125" t="s">
        <v>307</v>
      </c>
      <c r="H133" s="126"/>
      <c r="I133" s="126"/>
      <c r="J133" s="126"/>
    </row>
    <row r="134" spans="7:10" x14ac:dyDescent="0.2">
      <c r="G134" s="125" t="s">
        <v>308</v>
      </c>
      <c r="H134" s="126">
        <v>10</v>
      </c>
      <c r="I134" s="126">
        <v>4</v>
      </c>
      <c r="J134" s="126">
        <v>16</v>
      </c>
    </row>
    <row r="135" spans="7:10" x14ac:dyDescent="0.2">
      <c r="G135" s="125" t="s">
        <v>309</v>
      </c>
      <c r="H135" s="128">
        <v>4436</v>
      </c>
      <c r="I135" s="128">
        <v>4202</v>
      </c>
      <c r="J135" s="128">
        <v>6746</v>
      </c>
    </row>
    <row r="136" spans="7:10" x14ac:dyDescent="0.2">
      <c r="G136" s="125" t="s">
        <v>310</v>
      </c>
      <c r="H136" s="126">
        <v>4436</v>
      </c>
      <c r="I136" s="126">
        <v>4202</v>
      </c>
      <c r="J136" s="126">
        <v>6746</v>
      </c>
    </row>
    <row r="137" spans="7:10" x14ac:dyDescent="0.2">
      <c r="G137" s="125" t="s">
        <v>311</v>
      </c>
      <c r="H137" s="126"/>
      <c r="I137" s="126"/>
      <c r="J137" s="126"/>
    </row>
    <row r="138" spans="7:10" x14ac:dyDescent="0.2">
      <c r="G138" s="125" t="s">
        <v>312</v>
      </c>
      <c r="H138" s="126">
        <v>53174</v>
      </c>
      <c r="I138" s="126">
        <v>51186</v>
      </c>
      <c r="J138" s="126">
        <v>20185</v>
      </c>
    </row>
    <row r="139" spans="7:10" x14ac:dyDescent="0.2">
      <c r="G139" s="125" t="s">
        <v>313</v>
      </c>
      <c r="H139" s="126">
        <v>291784</v>
      </c>
      <c r="I139" s="126">
        <v>281791</v>
      </c>
      <c r="J139" s="126">
        <v>107365</v>
      </c>
    </row>
    <row r="140" spans="7:10" x14ac:dyDescent="0.2">
      <c r="G140" s="125" t="s">
        <v>314</v>
      </c>
      <c r="H140" s="126">
        <v>183248</v>
      </c>
      <c r="I140" s="126">
        <v>179002</v>
      </c>
      <c r="J140" s="126">
        <v>74870</v>
      </c>
    </row>
    <row r="141" spans="7:10" x14ac:dyDescent="0.2">
      <c r="G141" s="125" t="s">
        <v>315</v>
      </c>
      <c r="H141" s="126">
        <v>108536</v>
      </c>
      <c r="I141" s="126">
        <v>102789</v>
      </c>
      <c r="J141" s="126">
        <v>32495</v>
      </c>
    </row>
    <row r="142" spans="7:10" x14ac:dyDescent="0.2">
      <c r="G142" s="125" t="s">
        <v>316</v>
      </c>
      <c r="H142" s="126">
        <v>164887</v>
      </c>
      <c r="I142" s="126">
        <v>145175</v>
      </c>
      <c r="J142" s="126">
        <v>142343</v>
      </c>
    </row>
    <row r="143" spans="7:10" x14ac:dyDescent="0.2">
      <c r="G143" s="125" t="s">
        <v>317</v>
      </c>
      <c r="H143" s="128">
        <v>18844</v>
      </c>
      <c r="I143" s="128">
        <v>15132</v>
      </c>
      <c r="J143" s="128">
        <v>17734</v>
      </c>
    </row>
    <row r="144" spans="7:10" x14ac:dyDescent="0.2">
      <c r="G144" s="125" t="s">
        <v>318</v>
      </c>
      <c r="H144" s="126">
        <v>18844</v>
      </c>
      <c r="I144" s="126">
        <v>15132</v>
      </c>
      <c r="J144" s="126">
        <v>17734</v>
      </c>
    </row>
    <row r="145" spans="7:10" x14ac:dyDescent="0.2">
      <c r="G145" s="125" t="s">
        <v>319</v>
      </c>
      <c r="H145" s="126"/>
      <c r="I145" s="126"/>
      <c r="J145" s="126"/>
    </row>
    <row r="146" spans="7:10" x14ac:dyDescent="0.2">
      <c r="G146" s="125" t="s">
        <v>320</v>
      </c>
      <c r="H146" s="126">
        <v>703</v>
      </c>
      <c r="I146" s="126">
        <v>501</v>
      </c>
      <c r="J146" s="126">
        <v>595</v>
      </c>
    </row>
    <row r="147" spans="7:10" x14ac:dyDescent="0.2">
      <c r="G147" s="125" t="s">
        <v>321</v>
      </c>
      <c r="H147" s="126">
        <v>161080</v>
      </c>
      <c r="I147" s="126">
        <v>141308</v>
      </c>
      <c r="J147" s="126">
        <v>323861</v>
      </c>
    </row>
    <row r="148" spans="7:10" x14ac:dyDescent="0.2">
      <c r="G148" s="125" t="s">
        <v>322</v>
      </c>
      <c r="H148" s="126"/>
      <c r="I148" s="126"/>
      <c r="J148" s="126"/>
    </row>
    <row r="149" spans="7:10" x14ac:dyDescent="0.2">
      <c r="G149" s="125" t="s">
        <v>323</v>
      </c>
      <c r="H149" s="126">
        <v>24</v>
      </c>
      <c r="I149" s="126">
        <v>22</v>
      </c>
      <c r="J149" s="126">
        <v>173</v>
      </c>
    </row>
    <row r="150" spans="7:10" x14ac:dyDescent="0.2">
      <c r="G150" s="125" t="s">
        <v>324</v>
      </c>
      <c r="H150" s="126">
        <v>124610</v>
      </c>
      <c r="I150" s="126">
        <v>109285</v>
      </c>
      <c r="J150" s="126">
        <v>164792</v>
      </c>
    </row>
    <row r="151" spans="7:10" x14ac:dyDescent="0.2">
      <c r="G151" s="125" t="s">
        <v>325</v>
      </c>
      <c r="H151" s="126">
        <v>699339</v>
      </c>
      <c r="I151" s="126">
        <v>851519</v>
      </c>
      <c r="J151" s="126">
        <v>255384</v>
      </c>
    </row>
    <row r="152" spans="7:10" x14ac:dyDescent="0.2">
      <c r="G152" s="125" t="s">
        <v>326</v>
      </c>
      <c r="H152" s="126">
        <v>186597</v>
      </c>
      <c r="I152" s="126">
        <v>180731</v>
      </c>
      <c r="J152" s="126">
        <v>195707</v>
      </c>
    </row>
    <row r="153" spans="7:10" x14ac:dyDescent="0.2">
      <c r="G153" s="125" t="s">
        <v>327</v>
      </c>
      <c r="H153" s="126">
        <v>6309</v>
      </c>
      <c r="I153" s="126">
        <v>5605</v>
      </c>
      <c r="J153" s="126">
        <v>6026</v>
      </c>
    </row>
    <row r="154" spans="7:10" x14ac:dyDescent="0.2">
      <c r="G154" s="125" t="s">
        <v>328</v>
      </c>
      <c r="H154" s="126">
        <v>8</v>
      </c>
      <c r="I154" s="126">
        <v>11</v>
      </c>
      <c r="J154" s="126">
        <v>11</v>
      </c>
    </row>
    <row r="155" spans="7:10" x14ac:dyDescent="0.2">
      <c r="G155" s="125" t="s">
        <v>329</v>
      </c>
      <c r="H155" s="126">
        <v>807147</v>
      </c>
      <c r="I155" s="126">
        <v>829940</v>
      </c>
      <c r="J155" s="126">
        <v>180781</v>
      </c>
    </row>
    <row r="156" spans="7:10" x14ac:dyDescent="0.2">
      <c r="G156" s="125" t="s">
        <v>330</v>
      </c>
      <c r="H156" s="126">
        <v>404</v>
      </c>
      <c r="I156" s="126">
        <v>388</v>
      </c>
      <c r="J156" s="126">
        <v>102</v>
      </c>
    </row>
    <row r="157" spans="7:10" x14ac:dyDescent="0.2">
      <c r="G157" s="125" t="s">
        <v>331</v>
      </c>
      <c r="H157" s="126">
        <v>41762</v>
      </c>
      <c r="I157" s="126">
        <v>40039</v>
      </c>
      <c r="J157" s="126">
        <v>65789</v>
      </c>
    </row>
    <row r="158" spans="7:10" x14ac:dyDescent="0.2">
      <c r="G158" s="125" t="s">
        <v>332</v>
      </c>
      <c r="H158" s="126">
        <v>36158</v>
      </c>
      <c r="I158" s="126">
        <v>35669</v>
      </c>
      <c r="J158" s="126">
        <v>30899</v>
      </c>
    </row>
    <row r="159" spans="7:10" x14ac:dyDescent="0.2">
      <c r="G159" s="125" t="s">
        <v>333</v>
      </c>
      <c r="H159" s="126">
        <v>56615</v>
      </c>
      <c r="I159" s="126">
        <v>50097</v>
      </c>
      <c r="J159" s="126">
        <v>64681</v>
      </c>
    </row>
    <row r="160" spans="7:10" x14ac:dyDescent="0.2">
      <c r="G160" s="125" t="s">
        <v>334</v>
      </c>
      <c r="H160" s="128">
        <v>104</v>
      </c>
      <c r="I160" s="128">
        <v>12401</v>
      </c>
      <c r="J160" s="128">
        <v>5282</v>
      </c>
    </row>
    <row r="161" spans="7:10" x14ac:dyDescent="0.2">
      <c r="G161" s="125" t="s">
        <v>335</v>
      </c>
      <c r="H161" s="126">
        <v>45</v>
      </c>
      <c r="I161" s="126">
        <v>5616</v>
      </c>
      <c r="J161" s="126">
        <v>1922</v>
      </c>
    </row>
    <row r="162" spans="7:10" x14ac:dyDescent="0.2">
      <c r="G162" s="125" t="s">
        <v>336</v>
      </c>
      <c r="H162" s="126">
        <v>59</v>
      </c>
      <c r="I162" s="126">
        <v>6785</v>
      </c>
      <c r="J162" s="126">
        <v>3360</v>
      </c>
    </row>
    <row r="163" spans="7:10" x14ac:dyDescent="0.2">
      <c r="G163" s="125" t="s">
        <v>337</v>
      </c>
      <c r="H163" s="128">
        <v>5260</v>
      </c>
      <c r="I163" s="128">
        <v>8151</v>
      </c>
      <c r="J163" s="128">
        <v>4543</v>
      </c>
    </row>
    <row r="164" spans="7:10" x14ac:dyDescent="0.2">
      <c r="G164" s="125" t="s">
        <v>338</v>
      </c>
      <c r="H164" s="126">
        <v>2319</v>
      </c>
      <c r="I164" s="126">
        <v>3910</v>
      </c>
      <c r="J164" s="126">
        <v>2012</v>
      </c>
    </row>
    <row r="165" spans="7:10" x14ac:dyDescent="0.2">
      <c r="G165" s="125" t="s">
        <v>339</v>
      </c>
      <c r="H165" s="126">
        <v>2941</v>
      </c>
      <c r="I165" s="126">
        <v>4241</v>
      </c>
      <c r="J165" s="126">
        <v>2531</v>
      </c>
    </row>
    <row r="166" spans="7:10" x14ac:dyDescent="0.2">
      <c r="G166" s="125" t="s">
        <v>340</v>
      </c>
      <c r="H166" s="126">
        <v>104</v>
      </c>
      <c r="I166" s="126">
        <v>133</v>
      </c>
      <c r="J166" s="126">
        <v>222</v>
      </c>
    </row>
    <row r="167" spans="7:10" x14ac:dyDescent="0.2">
      <c r="G167" s="125" t="s">
        <v>341</v>
      </c>
      <c r="H167" s="126">
        <v>1</v>
      </c>
      <c r="I167" s="126">
        <v>1</v>
      </c>
      <c r="J167" s="127">
        <v>0</v>
      </c>
    </row>
    <row r="168" spans="7:10" x14ac:dyDescent="0.2">
      <c r="G168" s="125" t="s">
        <v>342</v>
      </c>
      <c r="H168" s="126">
        <v>2414</v>
      </c>
      <c r="I168" s="126">
        <v>2713</v>
      </c>
      <c r="J168" s="126">
        <v>2482</v>
      </c>
    </row>
    <row r="169" spans="7:10" x14ac:dyDescent="0.2">
      <c r="G169" s="125" t="s">
        <v>343</v>
      </c>
      <c r="H169" s="126">
        <v>18624</v>
      </c>
      <c r="I169" s="126">
        <v>18085</v>
      </c>
      <c r="J169" s="126">
        <v>6040</v>
      </c>
    </row>
    <row r="170" spans="7:10" x14ac:dyDescent="0.2">
      <c r="G170" s="125" t="s">
        <v>344</v>
      </c>
      <c r="H170" s="126">
        <v>11600</v>
      </c>
      <c r="I170" s="126">
        <v>11312</v>
      </c>
      <c r="J170" s="126">
        <v>4279</v>
      </c>
    </row>
    <row r="171" spans="7:10" x14ac:dyDescent="0.2">
      <c r="G171" s="125" t="s">
        <v>345</v>
      </c>
      <c r="H171" s="126">
        <v>172343</v>
      </c>
      <c r="I171" s="126">
        <v>172343</v>
      </c>
      <c r="J171" s="127">
        <v>0</v>
      </c>
    </row>
    <row r="172" spans="7:10" x14ac:dyDescent="0.2">
      <c r="G172" s="125" t="s">
        <v>346</v>
      </c>
      <c r="H172" s="126">
        <v>7</v>
      </c>
      <c r="I172" s="126">
        <v>6</v>
      </c>
      <c r="J172" s="126">
        <v>5</v>
      </c>
    </row>
    <row r="173" spans="7:10" x14ac:dyDescent="0.2">
      <c r="G173" s="125" t="s">
        <v>347</v>
      </c>
      <c r="H173" s="126">
        <v>17835</v>
      </c>
      <c r="I173" s="126">
        <v>16303</v>
      </c>
      <c r="J173" s="126">
        <v>37419</v>
      </c>
    </row>
    <row r="174" spans="7:10" x14ac:dyDescent="0.2">
      <c r="G174" s="125" t="s">
        <v>348</v>
      </c>
      <c r="H174" s="126"/>
      <c r="I174" s="126"/>
      <c r="J174" s="126"/>
    </row>
    <row r="175" spans="7:10" x14ac:dyDescent="0.2">
      <c r="G175" s="125" t="s">
        <v>349</v>
      </c>
      <c r="H175" s="126"/>
      <c r="I175" s="126"/>
      <c r="J175" s="126"/>
    </row>
    <row r="176" spans="7:10" x14ac:dyDescent="0.2">
      <c r="G176" s="125" t="s">
        <v>350</v>
      </c>
      <c r="H176" s="126">
        <v>3735</v>
      </c>
      <c r="I176" s="126">
        <v>3774</v>
      </c>
      <c r="J176" s="126">
        <v>874</v>
      </c>
    </row>
    <row r="177" spans="7:10" x14ac:dyDescent="0.2">
      <c r="G177" s="125" t="s">
        <v>351</v>
      </c>
      <c r="H177" s="126">
        <v>4521</v>
      </c>
      <c r="I177" s="126">
        <v>3574</v>
      </c>
      <c r="J177" s="126">
        <v>3417</v>
      </c>
    </row>
    <row r="178" spans="7:10" x14ac:dyDescent="0.2">
      <c r="G178" s="125" t="s">
        <v>352</v>
      </c>
      <c r="H178" s="127">
        <v>0</v>
      </c>
      <c r="I178" s="127">
        <v>0</v>
      </c>
      <c r="J178" s="127">
        <v>0</v>
      </c>
    </row>
    <row r="179" spans="7:10" x14ac:dyDescent="0.2">
      <c r="G179" s="125" t="s">
        <v>353</v>
      </c>
      <c r="H179" s="126">
        <v>8735</v>
      </c>
      <c r="I179" s="126">
        <v>7581</v>
      </c>
      <c r="J179" s="126">
        <v>20324</v>
      </c>
    </row>
    <row r="180" spans="7:10" x14ac:dyDescent="0.2">
      <c r="G180" s="125" t="s">
        <v>354</v>
      </c>
      <c r="H180" s="126">
        <v>570</v>
      </c>
      <c r="I180" s="126">
        <v>571</v>
      </c>
      <c r="J180" s="126">
        <v>489</v>
      </c>
    </row>
    <row r="181" spans="7:10" x14ac:dyDescent="0.2">
      <c r="G181" s="125" t="s">
        <v>355</v>
      </c>
      <c r="H181" s="127">
        <v>0</v>
      </c>
      <c r="I181" s="127">
        <v>0</v>
      </c>
      <c r="J181" s="127">
        <v>0</v>
      </c>
    </row>
    <row r="182" spans="7:10" x14ac:dyDescent="0.2">
      <c r="G182" s="125" t="s">
        <v>331</v>
      </c>
      <c r="H182" s="126">
        <v>26030</v>
      </c>
      <c r="I182" s="126">
        <v>22885</v>
      </c>
      <c r="J182" s="126">
        <v>64083</v>
      </c>
    </row>
    <row r="183" spans="7:10" x14ac:dyDescent="0.2">
      <c r="G183" s="125" t="s">
        <v>332</v>
      </c>
      <c r="H183" s="126"/>
      <c r="I183" s="126"/>
      <c r="J183" s="126"/>
    </row>
    <row r="184" spans="7:10" x14ac:dyDescent="0.2">
      <c r="G184" s="125" t="s">
        <v>333</v>
      </c>
      <c r="H184" s="126">
        <v>96</v>
      </c>
      <c r="I184" s="126">
        <v>65</v>
      </c>
      <c r="J184" s="126">
        <v>190</v>
      </c>
    </row>
    <row r="185" spans="7:10" x14ac:dyDescent="0.2">
      <c r="G185" s="125" t="s">
        <v>356</v>
      </c>
      <c r="H185" s="126">
        <v>134197</v>
      </c>
      <c r="I185" s="126">
        <v>159533</v>
      </c>
      <c r="J185" s="126">
        <v>47244</v>
      </c>
    </row>
    <row r="186" spans="7:10" x14ac:dyDescent="0.2">
      <c r="G186" s="125" t="s">
        <v>357</v>
      </c>
      <c r="H186" s="126">
        <v>11478</v>
      </c>
      <c r="I186" s="126">
        <v>10892</v>
      </c>
      <c r="J186" s="126">
        <v>6930</v>
      </c>
    </row>
    <row r="187" spans="7:10" x14ac:dyDescent="0.2">
      <c r="G187" s="125" t="s">
        <v>338</v>
      </c>
      <c r="H187" s="126">
        <v>1306</v>
      </c>
      <c r="I187" s="126">
        <v>1080</v>
      </c>
      <c r="J187" s="126">
        <v>1577</v>
      </c>
    </row>
    <row r="188" spans="7:10" x14ac:dyDescent="0.2">
      <c r="G188" s="125" t="s">
        <v>358</v>
      </c>
      <c r="H188" s="128">
        <v>2680</v>
      </c>
      <c r="I188" s="128">
        <v>2536</v>
      </c>
      <c r="J188" s="128">
        <v>6326</v>
      </c>
    </row>
    <row r="189" spans="7:10" x14ac:dyDescent="0.2">
      <c r="G189" s="125" t="s">
        <v>359</v>
      </c>
      <c r="H189" s="127">
        <v>0</v>
      </c>
      <c r="I189" s="127">
        <v>0</v>
      </c>
      <c r="J189" s="127">
        <v>0</v>
      </c>
    </row>
    <row r="190" spans="7:10" x14ac:dyDescent="0.2">
      <c r="G190" s="125" t="s">
        <v>360</v>
      </c>
      <c r="H190" s="126">
        <v>1078</v>
      </c>
      <c r="I190" s="126">
        <v>1068</v>
      </c>
      <c r="J190" s="126">
        <v>1176</v>
      </c>
    </row>
    <row r="191" spans="7:10" x14ac:dyDescent="0.2">
      <c r="G191" s="125" t="s">
        <v>361</v>
      </c>
      <c r="H191" s="126">
        <v>212</v>
      </c>
      <c r="I191" s="126">
        <v>164</v>
      </c>
      <c r="J191" s="126">
        <v>2685</v>
      </c>
    </row>
    <row r="192" spans="7:10" x14ac:dyDescent="0.2">
      <c r="G192" s="125" t="s">
        <v>362</v>
      </c>
      <c r="H192" s="126">
        <v>2</v>
      </c>
      <c r="I192" s="127">
        <v>0</v>
      </c>
      <c r="J192" s="126">
        <v>4</v>
      </c>
    </row>
    <row r="193" spans="7:10" x14ac:dyDescent="0.2">
      <c r="G193" s="125" t="s">
        <v>363</v>
      </c>
      <c r="H193" s="126">
        <v>437</v>
      </c>
      <c r="I193" s="126">
        <v>395</v>
      </c>
      <c r="J193" s="126">
        <v>827</v>
      </c>
    </row>
    <row r="194" spans="7:10" x14ac:dyDescent="0.2">
      <c r="G194" s="125" t="s">
        <v>364</v>
      </c>
      <c r="H194" s="126">
        <v>167</v>
      </c>
      <c r="I194" s="126">
        <v>170</v>
      </c>
      <c r="J194" s="126">
        <v>71</v>
      </c>
    </row>
    <row r="195" spans="7:10" x14ac:dyDescent="0.2">
      <c r="G195" s="125" t="s">
        <v>365</v>
      </c>
      <c r="H195" s="126">
        <v>44</v>
      </c>
      <c r="I195" s="126">
        <v>26</v>
      </c>
      <c r="J195" s="126">
        <v>48</v>
      </c>
    </row>
    <row r="196" spans="7:10" x14ac:dyDescent="0.2">
      <c r="G196" s="125" t="s">
        <v>366</v>
      </c>
      <c r="H196" s="126">
        <v>299</v>
      </c>
      <c r="I196" s="126">
        <v>304</v>
      </c>
      <c r="J196" s="126">
        <v>580</v>
      </c>
    </row>
    <row r="197" spans="7:10" x14ac:dyDescent="0.2">
      <c r="G197" s="125" t="s">
        <v>367</v>
      </c>
      <c r="H197" s="126">
        <v>440</v>
      </c>
      <c r="I197" s="126">
        <v>405</v>
      </c>
      <c r="J197" s="126">
        <v>838</v>
      </c>
    </row>
    <row r="198" spans="7:10" x14ac:dyDescent="0.2">
      <c r="G198" s="125" t="s">
        <v>368</v>
      </c>
      <c r="H198" s="126">
        <v>1</v>
      </c>
      <c r="I198" s="126">
        <v>4</v>
      </c>
      <c r="J198" s="126">
        <v>97</v>
      </c>
    </row>
    <row r="199" spans="7:10" x14ac:dyDescent="0.2">
      <c r="G199" s="125" t="s">
        <v>369</v>
      </c>
      <c r="H199" s="128">
        <v>1</v>
      </c>
      <c r="I199" s="128">
        <v>2</v>
      </c>
      <c r="J199" s="128">
        <v>1</v>
      </c>
    </row>
    <row r="200" spans="7:10" x14ac:dyDescent="0.2">
      <c r="G200" s="125" t="s">
        <v>370</v>
      </c>
      <c r="H200" s="127">
        <v>0</v>
      </c>
      <c r="I200" s="127">
        <v>0</v>
      </c>
      <c r="J200" s="126">
        <v>1</v>
      </c>
    </row>
    <row r="201" spans="7:10" x14ac:dyDescent="0.2">
      <c r="G201" s="125" t="s">
        <v>371</v>
      </c>
      <c r="H201" s="126">
        <v>1</v>
      </c>
      <c r="I201" s="126">
        <v>2</v>
      </c>
      <c r="J201" s="127">
        <v>0</v>
      </c>
    </row>
    <row r="202" spans="7:10" x14ac:dyDescent="0.2">
      <c r="G202" s="125" t="s">
        <v>372</v>
      </c>
      <c r="H202" s="128">
        <v>155589</v>
      </c>
      <c r="I202" s="128">
        <v>157066</v>
      </c>
      <c r="J202" s="128">
        <v>36597</v>
      </c>
    </row>
    <row r="203" spans="7:10" x14ac:dyDescent="0.2">
      <c r="G203" s="125" t="s">
        <v>373</v>
      </c>
      <c r="H203" s="126">
        <v>24027</v>
      </c>
      <c r="I203" s="126">
        <v>23649</v>
      </c>
      <c r="J203" s="126">
        <v>4647</v>
      </c>
    </row>
    <row r="204" spans="7:10" x14ac:dyDescent="0.2">
      <c r="G204" s="125" t="s">
        <v>374</v>
      </c>
      <c r="H204" s="128">
        <v>131562</v>
      </c>
      <c r="I204" s="128">
        <v>133417</v>
      </c>
      <c r="J204" s="128">
        <v>31950</v>
      </c>
    </row>
    <row r="205" spans="7:10" x14ac:dyDescent="0.2">
      <c r="G205" s="125" t="s">
        <v>375</v>
      </c>
      <c r="H205" s="126">
        <v>34180</v>
      </c>
      <c r="I205" s="126">
        <v>35212</v>
      </c>
      <c r="J205" s="126">
        <v>8868</v>
      </c>
    </row>
    <row r="206" spans="7:10" x14ac:dyDescent="0.2">
      <c r="G206" s="125" t="s">
        <v>376</v>
      </c>
      <c r="H206" s="126">
        <v>3268</v>
      </c>
      <c r="I206" s="126">
        <v>3063</v>
      </c>
      <c r="J206" s="126">
        <v>1340</v>
      </c>
    </row>
    <row r="207" spans="7:10" x14ac:dyDescent="0.2">
      <c r="G207" s="125" t="s">
        <v>377</v>
      </c>
      <c r="H207" s="126">
        <v>94114</v>
      </c>
      <c r="I207" s="126">
        <v>95142</v>
      </c>
      <c r="J207" s="126">
        <v>21742</v>
      </c>
    </row>
    <row r="208" spans="7:10" x14ac:dyDescent="0.2">
      <c r="G208" s="125" t="s">
        <v>378</v>
      </c>
      <c r="H208" s="126">
        <v>373372</v>
      </c>
      <c r="I208" s="126">
        <v>538987</v>
      </c>
      <c r="J208" s="126">
        <v>126803</v>
      </c>
    </row>
    <row r="209" spans="7:10" x14ac:dyDescent="0.2">
      <c r="G209" s="125" t="s">
        <v>379</v>
      </c>
      <c r="H209" s="126">
        <v>37</v>
      </c>
      <c r="I209" s="126">
        <v>86</v>
      </c>
      <c r="J209" s="126">
        <v>23</v>
      </c>
    </row>
    <row r="210" spans="7:10" x14ac:dyDescent="0.2">
      <c r="G210" s="125" t="s">
        <v>380</v>
      </c>
      <c r="H210" s="126">
        <v>64188</v>
      </c>
      <c r="I210" s="126">
        <v>87305</v>
      </c>
      <c r="J210" s="126">
        <v>22161</v>
      </c>
    </row>
    <row r="211" spans="7:10" x14ac:dyDescent="0.2">
      <c r="G211" s="125" t="s">
        <v>381</v>
      </c>
      <c r="H211" s="126">
        <v>24435</v>
      </c>
      <c r="I211" s="126">
        <v>24435</v>
      </c>
      <c r="J211" s="127">
        <v>0</v>
      </c>
    </row>
    <row r="212" spans="7:10" x14ac:dyDescent="0.2">
      <c r="G212" s="125" t="s">
        <v>382</v>
      </c>
      <c r="H212" s="126">
        <v>25120</v>
      </c>
      <c r="I212" s="126">
        <v>23112</v>
      </c>
      <c r="J212" s="126">
        <v>51677</v>
      </c>
    </row>
    <row r="213" spans="7:10" x14ac:dyDescent="0.2">
      <c r="G213" s="125" t="s">
        <v>337</v>
      </c>
      <c r="H213" s="128">
        <v>22908</v>
      </c>
      <c r="I213" s="128">
        <v>8274</v>
      </c>
      <c r="J213" s="128">
        <v>14634</v>
      </c>
    </row>
    <row r="214" spans="7:10" x14ac:dyDescent="0.2">
      <c r="G214" s="125" t="s">
        <v>342</v>
      </c>
      <c r="H214" s="126">
        <v>11310</v>
      </c>
      <c r="I214" s="126">
        <v>4290</v>
      </c>
      <c r="J214" s="126">
        <v>7020</v>
      </c>
    </row>
    <row r="215" spans="7:10" x14ac:dyDescent="0.2">
      <c r="G215" s="125" t="s">
        <v>343</v>
      </c>
      <c r="H215" s="126">
        <v>11598</v>
      </c>
      <c r="I215" s="126">
        <v>3984</v>
      </c>
      <c r="J215" s="126">
        <v>7614</v>
      </c>
    </row>
  </sheetData>
  <phoneticPr fontId="1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C1:L48"/>
  <sheetViews>
    <sheetView showGridLines="0" workbookViewId="0">
      <selection activeCell="A2" sqref="A2"/>
    </sheetView>
  </sheetViews>
  <sheetFormatPr defaultColWidth="9.33203125" defaultRowHeight="11.25" x14ac:dyDescent="0.2"/>
  <cols>
    <col min="1" max="1" width="3.1640625" customWidth="1"/>
    <col min="2" max="2" width="1.33203125" customWidth="1"/>
    <col min="3" max="3" width="19" customWidth="1"/>
    <col min="4" max="4" width="15.33203125" customWidth="1"/>
    <col min="5" max="5" width="8.83203125" hidden="1" customWidth="1"/>
    <col min="6" max="6" width="8.83203125" customWidth="1"/>
    <col min="7" max="11" width="21.83203125" customWidth="1"/>
  </cols>
  <sheetData>
    <row r="1" spans="3:12" ht="24" customHeight="1" x14ac:dyDescent="0.3">
      <c r="C1" s="11" t="s">
        <v>404</v>
      </c>
      <c r="D1" s="98" t="s">
        <v>215</v>
      </c>
      <c r="H1" s="3" t="s">
        <v>0</v>
      </c>
    </row>
    <row r="2" spans="3:12" s="7" customFormat="1" ht="33.75" customHeight="1" x14ac:dyDescent="0.2">
      <c r="C2" s="7" t="s">
        <v>405</v>
      </c>
      <c r="D2" s="131" t="s">
        <v>215</v>
      </c>
      <c r="H2" s="15" t="s">
        <v>396</v>
      </c>
      <c r="I2" s="17" t="s">
        <v>395</v>
      </c>
      <c r="K2" s="15" t="s">
        <v>409</v>
      </c>
      <c r="L2" s="17" t="s">
        <v>215</v>
      </c>
    </row>
    <row r="3" spans="3:12" s="6" customFormat="1" ht="18" customHeight="1" x14ac:dyDescent="0.2">
      <c r="C3" s="123" t="s">
        <v>406</v>
      </c>
      <c r="D3" s="132" t="s">
        <v>215</v>
      </c>
    </row>
    <row r="4" spans="3:12" x14ac:dyDescent="0.2">
      <c r="C4" s="11" t="s">
        <v>407</v>
      </c>
      <c r="D4" s="98" t="s">
        <v>215</v>
      </c>
    </row>
    <row r="5" spans="3:12" ht="12.75" hidden="1" x14ac:dyDescent="0.2">
      <c r="C5" s="11" t="s">
        <v>408</v>
      </c>
      <c r="D5" s="98" t="s">
        <v>215</v>
      </c>
      <c r="G5" s="9" t="s">
        <v>1</v>
      </c>
      <c r="H5" s="4"/>
      <c r="I5" s="4"/>
      <c r="J5" s="4"/>
      <c r="K5" s="5"/>
    </row>
    <row r="6" spans="3:12" hidden="1" x14ac:dyDescent="0.2">
      <c r="C6" s="11"/>
      <c r="D6" s="98"/>
      <c r="G6" s="91" t="s">
        <v>396</v>
      </c>
      <c r="H6" s="92" t="s">
        <v>395</v>
      </c>
      <c r="I6" s="12"/>
      <c r="J6" s="93" t="s">
        <v>403</v>
      </c>
      <c r="K6" s="94" t="s">
        <v>419</v>
      </c>
    </row>
    <row r="7" spans="3:12" hidden="1" x14ac:dyDescent="0.2">
      <c r="C7" s="11"/>
      <c r="D7" s="98"/>
      <c r="G7" s="89" t="s">
        <v>400</v>
      </c>
      <c r="H7" s="90" t="s">
        <v>395</v>
      </c>
      <c r="I7" s="13"/>
      <c r="J7" s="87" t="s">
        <v>397</v>
      </c>
      <c r="K7" s="88" t="s">
        <v>418</v>
      </c>
    </row>
    <row r="8" spans="3:12" hidden="1" x14ac:dyDescent="0.2">
      <c r="C8" s="11"/>
      <c r="D8" s="98"/>
      <c r="G8" s="89" t="s">
        <v>394</v>
      </c>
      <c r="H8" s="90" t="s">
        <v>395</v>
      </c>
      <c r="I8" s="13"/>
      <c r="J8" s="87" t="s">
        <v>411</v>
      </c>
      <c r="K8" s="88" t="s">
        <v>420</v>
      </c>
    </row>
    <row r="9" spans="3:12" hidden="1" x14ac:dyDescent="0.2">
      <c r="C9" s="11"/>
      <c r="D9" s="98"/>
      <c r="G9" s="89" t="s">
        <v>401</v>
      </c>
      <c r="H9" s="90" t="s">
        <v>402</v>
      </c>
      <c r="I9" s="13"/>
      <c r="J9" s="87" t="s">
        <v>410</v>
      </c>
      <c r="K9" s="88" t="s">
        <v>215</v>
      </c>
    </row>
    <row r="10" spans="3:12" hidden="1" x14ac:dyDescent="0.2">
      <c r="C10" s="11"/>
      <c r="D10" s="98"/>
      <c r="G10" s="89" t="s">
        <v>398</v>
      </c>
      <c r="H10" s="90" t="s">
        <v>399</v>
      </c>
      <c r="I10" s="13"/>
      <c r="J10" s="87" t="s">
        <v>393</v>
      </c>
      <c r="K10" s="88" t="s">
        <v>215</v>
      </c>
    </row>
    <row r="11" spans="3:12" hidden="1" x14ac:dyDescent="0.2">
      <c r="C11" s="11"/>
      <c r="D11" s="11"/>
      <c r="G11" s="85" t="s">
        <v>391</v>
      </c>
      <c r="H11" s="86" t="s">
        <v>392</v>
      </c>
      <c r="I11" s="14"/>
      <c r="J11" s="95" t="s">
        <v>409</v>
      </c>
      <c r="K11" s="96" t="s">
        <v>215</v>
      </c>
    </row>
    <row r="12" spans="3:12" x14ac:dyDescent="0.2">
      <c r="C12" s="11"/>
      <c r="D12" s="11"/>
    </row>
    <row r="13" spans="3:12" x14ac:dyDescent="0.2">
      <c r="C13" s="11"/>
      <c r="D13" s="11"/>
    </row>
    <row r="14" spans="3:12" ht="12.75" x14ac:dyDescent="0.2">
      <c r="C14" s="19" t="s">
        <v>4</v>
      </c>
      <c r="D14" s="19"/>
      <c r="F14" t="s">
        <v>3</v>
      </c>
    </row>
    <row r="15" spans="3:12" x14ac:dyDescent="0.2">
      <c r="C15" s="129"/>
      <c r="D15" s="129"/>
      <c r="F15" t="s">
        <v>3</v>
      </c>
    </row>
    <row r="16" spans="3:12" x14ac:dyDescent="0.2">
      <c r="C16" s="162"/>
      <c r="D16" s="162"/>
      <c r="F16" t="s">
        <v>3</v>
      </c>
    </row>
    <row r="17" spans="3:6" x14ac:dyDescent="0.2">
      <c r="C17" s="162"/>
      <c r="D17" s="162"/>
      <c r="F17" t="s">
        <v>3</v>
      </c>
    </row>
    <row r="18" spans="3:6" x14ac:dyDescent="0.2">
      <c r="C18" s="162"/>
      <c r="D18" s="162"/>
      <c r="F18" t="s">
        <v>3</v>
      </c>
    </row>
    <row r="19" spans="3:6" x14ac:dyDescent="0.2">
      <c r="C19" s="162"/>
      <c r="D19" s="162"/>
      <c r="F19" t="s">
        <v>3</v>
      </c>
    </row>
    <row r="20" spans="3:6" x14ac:dyDescent="0.2">
      <c r="C20" s="130"/>
      <c r="D20" s="130"/>
      <c r="F20" t="s">
        <v>3</v>
      </c>
    </row>
    <row r="21" spans="3:6" x14ac:dyDescent="0.2">
      <c r="F21" t="s">
        <v>3</v>
      </c>
    </row>
    <row r="22" spans="3:6" x14ac:dyDescent="0.2">
      <c r="F22" t="s">
        <v>3</v>
      </c>
    </row>
    <row r="23" spans="3:6" x14ac:dyDescent="0.2">
      <c r="F23" t="s">
        <v>3</v>
      </c>
    </row>
    <row r="24" spans="3:6" x14ac:dyDescent="0.2">
      <c r="F24" t="s">
        <v>3</v>
      </c>
    </row>
    <row r="25" spans="3:6" x14ac:dyDescent="0.2">
      <c r="F25" t="s">
        <v>3</v>
      </c>
    </row>
    <row r="26" spans="3:6" x14ac:dyDescent="0.2">
      <c r="F26" t="s">
        <v>3</v>
      </c>
    </row>
    <row r="27" spans="3:6" x14ac:dyDescent="0.2">
      <c r="F27" t="s">
        <v>3</v>
      </c>
    </row>
    <row r="28" spans="3:6" x14ac:dyDescent="0.2">
      <c r="F28" t="s">
        <v>3</v>
      </c>
    </row>
    <row r="29" spans="3:6" x14ac:dyDescent="0.2">
      <c r="F29" t="s">
        <v>3</v>
      </c>
    </row>
    <row r="30" spans="3:6" x14ac:dyDescent="0.2">
      <c r="F30" t="s">
        <v>3</v>
      </c>
    </row>
    <row r="31" spans="3:6" x14ac:dyDescent="0.2">
      <c r="F31" t="s">
        <v>3</v>
      </c>
    </row>
    <row r="32" spans="3:6" x14ac:dyDescent="0.2">
      <c r="F32" t="s">
        <v>3</v>
      </c>
    </row>
    <row r="33" spans="6:6" x14ac:dyDescent="0.2">
      <c r="F33" t="s">
        <v>3</v>
      </c>
    </row>
    <row r="34" spans="6:6" x14ac:dyDescent="0.2">
      <c r="F34" t="s">
        <v>3</v>
      </c>
    </row>
    <row r="35" spans="6:6" x14ac:dyDescent="0.2">
      <c r="F35" t="s">
        <v>3</v>
      </c>
    </row>
    <row r="36" spans="6:6" x14ac:dyDescent="0.2">
      <c r="F36" t="s">
        <v>3</v>
      </c>
    </row>
    <row r="37" spans="6:6" x14ac:dyDescent="0.2">
      <c r="F37" t="s">
        <v>3</v>
      </c>
    </row>
    <row r="38" spans="6:6" x14ac:dyDescent="0.2">
      <c r="F38" t="s">
        <v>3</v>
      </c>
    </row>
    <row r="39" spans="6:6" x14ac:dyDescent="0.2">
      <c r="F39" t="s">
        <v>3</v>
      </c>
    </row>
    <row r="40" spans="6:6" x14ac:dyDescent="0.2">
      <c r="F40" t="s">
        <v>3</v>
      </c>
    </row>
    <row r="41" spans="6:6" x14ac:dyDescent="0.2">
      <c r="F41" t="s">
        <v>3</v>
      </c>
    </row>
    <row r="42" spans="6:6" x14ac:dyDescent="0.2">
      <c r="F42" t="s">
        <v>3</v>
      </c>
    </row>
    <row r="43" spans="6:6" x14ac:dyDescent="0.2">
      <c r="F43" t="s">
        <v>3</v>
      </c>
    </row>
    <row r="44" spans="6:6" x14ac:dyDescent="0.2">
      <c r="F44" t="s">
        <v>3</v>
      </c>
    </row>
    <row r="45" spans="6:6" x14ac:dyDescent="0.2">
      <c r="F45" t="s">
        <v>3</v>
      </c>
    </row>
    <row r="46" spans="6:6" x14ac:dyDescent="0.2">
      <c r="F46" t="s">
        <v>3</v>
      </c>
    </row>
    <row r="47" spans="6:6" x14ac:dyDescent="0.2">
      <c r="F47" t="s">
        <v>3</v>
      </c>
    </row>
    <row r="48" spans="6:6" x14ac:dyDescent="0.2">
      <c r="F48" t="s">
        <v>3</v>
      </c>
    </row>
  </sheetData>
  <phoneticPr fontId="1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32"/>
  <sheetViews>
    <sheetView tabSelected="1" workbookViewId="0">
      <selection activeCell="N35" sqref="N35"/>
    </sheetView>
  </sheetViews>
  <sheetFormatPr defaultColWidth="13.6640625" defaultRowHeight="12.75" x14ac:dyDescent="0.2"/>
  <cols>
    <col min="1" max="1" width="45.5" style="101" customWidth="1"/>
    <col min="2" max="10" width="13.33203125" style="101" customWidth="1"/>
    <col min="11" max="11" width="1.1640625" style="101" customWidth="1"/>
    <col min="12" max="251" width="13.6640625" style="101"/>
    <col min="252" max="252" width="32.33203125" style="101" customWidth="1"/>
    <col min="253" max="253" width="14.83203125" style="101" customWidth="1"/>
    <col min="254" max="254" width="15.83203125" style="101" customWidth="1"/>
    <col min="255" max="255" width="14.83203125" style="101" customWidth="1"/>
    <col min="256" max="256" width="16.6640625" style="101" customWidth="1"/>
    <col min="257" max="257" width="15.6640625" style="101" customWidth="1"/>
    <col min="258" max="261" width="14.83203125" style="101" customWidth="1"/>
    <col min="262" max="507" width="13.6640625" style="101"/>
    <col min="508" max="508" width="32.33203125" style="101" customWidth="1"/>
    <col min="509" max="509" width="14.83203125" style="101" customWidth="1"/>
    <col min="510" max="510" width="15.83203125" style="101" customWidth="1"/>
    <col min="511" max="511" width="14.83203125" style="101" customWidth="1"/>
    <col min="512" max="512" width="16.6640625" style="101" customWidth="1"/>
    <col min="513" max="513" width="15.6640625" style="101" customWidth="1"/>
    <col min="514" max="517" width="14.83203125" style="101" customWidth="1"/>
    <col min="518" max="763" width="13.6640625" style="101"/>
    <col min="764" max="764" width="32.33203125" style="101" customWidth="1"/>
    <col min="765" max="765" width="14.83203125" style="101" customWidth="1"/>
    <col min="766" max="766" width="15.83203125" style="101" customWidth="1"/>
    <col min="767" max="767" width="14.83203125" style="101" customWidth="1"/>
    <col min="768" max="768" width="16.6640625" style="101" customWidth="1"/>
    <col min="769" max="769" width="15.6640625" style="101" customWidth="1"/>
    <col min="770" max="773" width="14.83203125" style="101" customWidth="1"/>
    <col min="774" max="1019" width="13.6640625" style="101"/>
    <col min="1020" max="1020" width="32.33203125" style="101" customWidth="1"/>
    <col min="1021" max="1021" width="14.83203125" style="101" customWidth="1"/>
    <col min="1022" max="1022" width="15.83203125" style="101" customWidth="1"/>
    <col min="1023" max="1023" width="14.83203125" style="101" customWidth="1"/>
    <col min="1024" max="1024" width="16.6640625" style="101" customWidth="1"/>
    <col min="1025" max="1025" width="15.6640625" style="101" customWidth="1"/>
    <col min="1026" max="1029" width="14.83203125" style="101" customWidth="1"/>
    <col min="1030" max="1275" width="13.6640625" style="101"/>
    <col min="1276" max="1276" width="32.33203125" style="101" customWidth="1"/>
    <col min="1277" max="1277" width="14.83203125" style="101" customWidth="1"/>
    <col min="1278" max="1278" width="15.83203125" style="101" customWidth="1"/>
    <col min="1279" max="1279" width="14.83203125" style="101" customWidth="1"/>
    <col min="1280" max="1280" width="16.6640625" style="101" customWidth="1"/>
    <col min="1281" max="1281" width="15.6640625" style="101" customWidth="1"/>
    <col min="1282" max="1285" width="14.83203125" style="101" customWidth="1"/>
    <col min="1286" max="1531" width="13.6640625" style="101"/>
    <col min="1532" max="1532" width="32.33203125" style="101" customWidth="1"/>
    <col min="1533" max="1533" width="14.83203125" style="101" customWidth="1"/>
    <col min="1534" max="1534" width="15.83203125" style="101" customWidth="1"/>
    <col min="1535" max="1535" width="14.83203125" style="101" customWidth="1"/>
    <col min="1536" max="1536" width="16.6640625" style="101" customWidth="1"/>
    <col min="1537" max="1537" width="15.6640625" style="101" customWidth="1"/>
    <col min="1538" max="1541" width="14.83203125" style="101" customWidth="1"/>
    <col min="1542" max="1787" width="13.6640625" style="101"/>
    <col min="1788" max="1788" width="32.33203125" style="101" customWidth="1"/>
    <col min="1789" max="1789" width="14.83203125" style="101" customWidth="1"/>
    <col min="1790" max="1790" width="15.83203125" style="101" customWidth="1"/>
    <col min="1791" max="1791" width="14.83203125" style="101" customWidth="1"/>
    <col min="1792" max="1792" width="16.6640625" style="101" customWidth="1"/>
    <col min="1793" max="1793" width="15.6640625" style="101" customWidth="1"/>
    <col min="1794" max="1797" width="14.83203125" style="101" customWidth="1"/>
    <col min="1798" max="2043" width="13.6640625" style="101"/>
    <col min="2044" max="2044" width="32.33203125" style="101" customWidth="1"/>
    <col min="2045" max="2045" width="14.83203125" style="101" customWidth="1"/>
    <col min="2046" max="2046" width="15.83203125" style="101" customWidth="1"/>
    <col min="2047" max="2047" width="14.83203125" style="101" customWidth="1"/>
    <col min="2048" max="2048" width="16.6640625" style="101" customWidth="1"/>
    <col min="2049" max="2049" width="15.6640625" style="101" customWidth="1"/>
    <col min="2050" max="2053" width="14.83203125" style="101" customWidth="1"/>
    <col min="2054" max="2299" width="13.6640625" style="101"/>
    <col min="2300" max="2300" width="32.33203125" style="101" customWidth="1"/>
    <col min="2301" max="2301" width="14.83203125" style="101" customWidth="1"/>
    <col min="2302" max="2302" width="15.83203125" style="101" customWidth="1"/>
    <col min="2303" max="2303" width="14.83203125" style="101" customWidth="1"/>
    <col min="2304" max="2304" width="16.6640625" style="101" customWidth="1"/>
    <col min="2305" max="2305" width="15.6640625" style="101" customWidth="1"/>
    <col min="2306" max="2309" width="14.83203125" style="101" customWidth="1"/>
    <col min="2310" max="2555" width="13.6640625" style="101"/>
    <col min="2556" max="2556" width="32.33203125" style="101" customWidth="1"/>
    <col min="2557" max="2557" width="14.83203125" style="101" customWidth="1"/>
    <col min="2558" max="2558" width="15.83203125" style="101" customWidth="1"/>
    <col min="2559" max="2559" width="14.83203125" style="101" customWidth="1"/>
    <col min="2560" max="2560" width="16.6640625" style="101" customWidth="1"/>
    <col min="2561" max="2561" width="15.6640625" style="101" customWidth="1"/>
    <col min="2562" max="2565" width="14.83203125" style="101" customWidth="1"/>
    <col min="2566" max="2811" width="13.6640625" style="101"/>
    <col min="2812" max="2812" width="32.33203125" style="101" customWidth="1"/>
    <col min="2813" max="2813" width="14.83203125" style="101" customWidth="1"/>
    <col min="2814" max="2814" width="15.83203125" style="101" customWidth="1"/>
    <col min="2815" max="2815" width="14.83203125" style="101" customWidth="1"/>
    <col min="2816" max="2816" width="16.6640625" style="101" customWidth="1"/>
    <col min="2817" max="2817" width="15.6640625" style="101" customWidth="1"/>
    <col min="2818" max="2821" width="14.83203125" style="101" customWidth="1"/>
    <col min="2822" max="3067" width="13.6640625" style="101"/>
    <col min="3068" max="3068" width="32.33203125" style="101" customWidth="1"/>
    <col min="3069" max="3069" width="14.83203125" style="101" customWidth="1"/>
    <col min="3070" max="3070" width="15.83203125" style="101" customWidth="1"/>
    <col min="3071" max="3071" width="14.83203125" style="101" customWidth="1"/>
    <col min="3072" max="3072" width="16.6640625" style="101" customWidth="1"/>
    <col min="3073" max="3073" width="15.6640625" style="101" customWidth="1"/>
    <col min="3074" max="3077" width="14.83203125" style="101" customWidth="1"/>
    <col min="3078" max="3323" width="13.6640625" style="101"/>
    <col min="3324" max="3324" width="32.33203125" style="101" customWidth="1"/>
    <col min="3325" max="3325" width="14.83203125" style="101" customWidth="1"/>
    <col min="3326" max="3326" width="15.83203125" style="101" customWidth="1"/>
    <col min="3327" max="3327" width="14.83203125" style="101" customWidth="1"/>
    <col min="3328" max="3328" width="16.6640625" style="101" customWidth="1"/>
    <col min="3329" max="3329" width="15.6640625" style="101" customWidth="1"/>
    <col min="3330" max="3333" width="14.83203125" style="101" customWidth="1"/>
    <col min="3334" max="3579" width="13.6640625" style="101"/>
    <col min="3580" max="3580" width="32.33203125" style="101" customWidth="1"/>
    <col min="3581" max="3581" width="14.83203125" style="101" customWidth="1"/>
    <col min="3582" max="3582" width="15.83203125" style="101" customWidth="1"/>
    <col min="3583" max="3583" width="14.83203125" style="101" customWidth="1"/>
    <col min="3584" max="3584" width="16.6640625" style="101" customWidth="1"/>
    <col min="3585" max="3585" width="15.6640625" style="101" customWidth="1"/>
    <col min="3586" max="3589" width="14.83203125" style="101" customWidth="1"/>
    <col min="3590" max="3835" width="13.6640625" style="101"/>
    <col min="3836" max="3836" width="32.33203125" style="101" customWidth="1"/>
    <col min="3837" max="3837" width="14.83203125" style="101" customWidth="1"/>
    <col min="3838" max="3838" width="15.83203125" style="101" customWidth="1"/>
    <col min="3839" max="3839" width="14.83203125" style="101" customWidth="1"/>
    <col min="3840" max="3840" width="16.6640625" style="101" customWidth="1"/>
    <col min="3841" max="3841" width="15.6640625" style="101" customWidth="1"/>
    <col min="3842" max="3845" width="14.83203125" style="101" customWidth="1"/>
    <col min="3846" max="4091" width="13.6640625" style="101"/>
    <col min="4092" max="4092" width="32.33203125" style="101" customWidth="1"/>
    <col min="4093" max="4093" width="14.83203125" style="101" customWidth="1"/>
    <col min="4094" max="4094" width="15.83203125" style="101" customWidth="1"/>
    <col min="4095" max="4095" width="14.83203125" style="101" customWidth="1"/>
    <col min="4096" max="4096" width="16.6640625" style="101" customWidth="1"/>
    <col min="4097" max="4097" width="15.6640625" style="101" customWidth="1"/>
    <col min="4098" max="4101" width="14.83203125" style="101" customWidth="1"/>
    <col min="4102" max="4347" width="13.6640625" style="101"/>
    <col min="4348" max="4348" width="32.33203125" style="101" customWidth="1"/>
    <col min="4349" max="4349" width="14.83203125" style="101" customWidth="1"/>
    <col min="4350" max="4350" width="15.83203125" style="101" customWidth="1"/>
    <col min="4351" max="4351" width="14.83203125" style="101" customWidth="1"/>
    <col min="4352" max="4352" width="16.6640625" style="101" customWidth="1"/>
    <col min="4353" max="4353" width="15.6640625" style="101" customWidth="1"/>
    <col min="4354" max="4357" width="14.83203125" style="101" customWidth="1"/>
    <col min="4358" max="4603" width="13.6640625" style="101"/>
    <col min="4604" max="4604" width="32.33203125" style="101" customWidth="1"/>
    <col min="4605" max="4605" width="14.83203125" style="101" customWidth="1"/>
    <col min="4606" max="4606" width="15.83203125" style="101" customWidth="1"/>
    <col min="4607" max="4607" width="14.83203125" style="101" customWidth="1"/>
    <col min="4608" max="4608" width="16.6640625" style="101" customWidth="1"/>
    <col min="4609" max="4609" width="15.6640625" style="101" customWidth="1"/>
    <col min="4610" max="4613" width="14.83203125" style="101" customWidth="1"/>
    <col min="4614" max="4859" width="13.6640625" style="101"/>
    <col min="4860" max="4860" width="32.33203125" style="101" customWidth="1"/>
    <col min="4861" max="4861" width="14.83203125" style="101" customWidth="1"/>
    <col min="4862" max="4862" width="15.83203125" style="101" customWidth="1"/>
    <col min="4863" max="4863" width="14.83203125" style="101" customWidth="1"/>
    <col min="4864" max="4864" width="16.6640625" style="101" customWidth="1"/>
    <col min="4865" max="4865" width="15.6640625" style="101" customWidth="1"/>
    <col min="4866" max="4869" width="14.83203125" style="101" customWidth="1"/>
    <col min="4870" max="5115" width="13.6640625" style="101"/>
    <col min="5116" max="5116" width="32.33203125" style="101" customWidth="1"/>
    <col min="5117" max="5117" width="14.83203125" style="101" customWidth="1"/>
    <col min="5118" max="5118" width="15.83203125" style="101" customWidth="1"/>
    <col min="5119" max="5119" width="14.83203125" style="101" customWidth="1"/>
    <col min="5120" max="5120" width="16.6640625" style="101" customWidth="1"/>
    <col min="5121" max="5121" width="15.6640625" style="101" customWidth="1"/>
    <col min="5122" max="5125" width="14.83203125" style="101" customWidth="1"/>
    <col min="5126" max="5371" width="13.6640625" style="101"/>
    <col min="5372" max="5372" width="32.33203125" style="101" customWidth="1"/>
    <col min="5373" max="5373" width="14.83203125" style="101" customWidth="1"/>
    <col min="5374" max="5374" width="15.83203125" style="101" customWidth="1"/>
    <col min="5375" max="5375" width="14.83203125" style="101" customWidth="1"/>
    <col min="5376" max="5376" width="16.6640625" style="101" customWidth="1"/>
    <col min="5377" max="5377" width="15.6640625" style="101" customWidth="1"/>
    <col min="5378" max="5381" width="14.83203125" style="101" customWidth="1"/>
    <col min="5382" max="5627" width="13.6640625" style="101"/>
    <col min="5628" max="5628" width="32.33203125" style="101" customWidth="1"/>
    <col min="5629" max="5629" width="14.83203125" style="101" customWidth="1"/>
    <col min="5630" max="5630" width="15.83203125" style="101" customWidth="1"/>
    <col min="5631" max="5631" width="14.83203125" style="101" customWidth="1"/>
    <col min="5632" max="5632" width="16.6640625" style="101" customWidth="1"/>
    <col min="5633" max="5633" width="15.6640625" style="101" customWidth="1"/>
    <col min="5634" max="5637" width="14.83203125" style="101" customWidth="1"/>
    <col min="5638" max="5883" width="13.6640625" style="101"/>
    <col min="5884" max="5884" width="32.33203125" style="101" customWidth="1"/>
    <col min="5885" max="5885" width="14.83203125" style="101" customWidth="1"/>
    <col min="5886" max="5886" width="15.83203125" style="101" customWidth="1"/>
    <col min="5887" max="5887" width="14.83203125" style="101" customWidth="1"/>
    <col min="5888" max="5888" width="16.6640625" style="101" customWidth="1"/>
    <col min="5889" max="5889" width="15.6640625" style="101" customWidth="1"/>
    <col min="5890" max="5893" width="14.83203125" style="101" customWidth="1"/>
    <col min="5894" max="6139" width="13.6640625" style="101"/>
    <col min="6140" max="6140" width="32.33203125" style="101" customWidth="1"/>
    <col min="6141" max="6141" width="14.83203125" style="101" customWidth="1"/>
    <col min="6142" max="6142" width="15.83203125" style="101" customWidth="1"/>
    <col min="6143" max="6143" width="14.83203125" style="101" customWidth="1"/>
    <col min="6144" max="6144" width="16.6640625" style="101" customWidth="1"/>
    <col min="6145" max="6145" width="15.6640625" style="101" customWidth="1"/>
    <col min="6146" max="6149" width="14.83203125" style="101" customWidth="1"/>
    <col min="6150" max="6395" width="13.6640625" style="101"/>
    <col min="6396" max="6396" width="32.33203125" style="101" customWidth="1"/>
    <col min="6397" max="6397" width="14.83203125" style="101" customWidth="1"/>
    <col min="6398" max="6398" width="15.83203125" style="101" customWidth="1"/>
    <col min="6399" max="6399" width="14.83203125" style="101" customWidth="1"/>
    <col min="6400" max="6400" width="16.6640625" style="101" customWidth="1"/>
    <col min="6401" max="6401" width="15.6640625" style="101" customWidth="1"/>
    <col min="6402" max="6405" width="14.83203125" style="101" customWidth="1"/>
    <col min="6406" max="6651" width="13.6640625" style="101"/>
    <col min="6652" max="6652" width="32.33203125" style="101" customWidth="1"/>
    <col min="6653" max="6653" width="14.83203125" style="101" customWidth="1"/>
    <col min="6654" max="6654" width="15.83203125" style="101" customWidth="1"/>
    <col min="6655" max="6655" width="14.83203125" style="101" customWidth="1"/>
    <col min="6656" max="6656" width="16.6640625" style="101" customWidth="1"/>
    <col min="6657" max="6657" width="15.6640625" style="101" customWidth="1"/>
    <col min="6658" max="6661" width="14.83203125" style="101" customWidth="1"/>
    <col min="6662" max="6907" width="13.6640625" style="101"/>
    <col min="6908" max="6908" width="32.33203125" style="101" customWidth="1"/>
    <col min="6909" max="6909" width="14.83203125" style="101" customWidth="1"/>
    <col min="6910" max="6910" width="15.83203125" style="101" customWidth="1"/>
    <col min="6911" max="6911" width="14.83203125" style="101" customWidth="1"/>
    <col min="6912" max="6912" width="16.6640625" style="101" customWidth="1"/>
    <col min="6913" max="6913" width="15.6640625" style="101" customWidth="1"/>
    <col min="6914" max="6917" width="14.83203125" style="101" customWidth="1"/>
    <col min="6918" max="7163" width="13.6640625" style="101"/>
    <col min="7164" max="7164" width="32.33203125" style="101" customWidth="1"/>
    <col min="7165" max="7165" width="14.83203125" style="101" customWidth="1"/>
    <col min="7166" max="7166" width="15.83203125" style="101" customWidth="1"/>
    <col min="7167" max="7167" width="14.83203125" style="101" customWidth="1"/>
    <col min="7168" max="7168" width="16.6640625" style="101" customWidth="1"/>
    <col min="7169" max="7169" width="15.6640625" style="101" customWidth="1"/>
    <col min="7170" max="7173" width="14.83203125" style="101" customWidth="1"/>
    <col min="7174" max="7419" width="13.6640625" style="101"/>
    <col min="7420" max="7420" width="32.33203125" style="101" customWidth="1"/>
    <col min="7421" max="7421" width="14.83203125" style="101" customWidth="1"/>
    <col min="7422" max="7422" width="15.83203125" style="101" customWidth="1"/>
    <col min="7423" max="7423" width="14.83203125" style="101" customWidth="1"/>
    <col min="7424" max="7424" width="16.6640625" style="101" customWidth="1"/>
    <col min="7425" max="7425" width="15.6640625" style="101" customWidth="1"/>
    <col min="7426" max="7429" width="14.83203125" style="101" customWidth="1"/>
    <col min="7430" max="7675" width="13.6640625" style="101"/>
    <col min="7676" max="7676" width="32.33203125" style="101" customWidth="1"/>
    <col min="7677" max="7677" width="14.83203125" style="101" customWidth="1"/>
    <col min="7678" max="7678" width="15.83203125" style="101" customWidth="1"/>
    <col min="7679" max="7679" width="14.83203125" style="101" customWidth="1"/>
    <col min="7680" max="7680" width="16.6640625" style="101" customWidth="1"/>
    <col min="7681" max="7681" width="15.6640625" style="101" customWidth="1"/>
    <col min="7682" max="7685" width="14.83203125" style="101" customWidth="1"/>
    <col min="7686" max="7931" width="13.6640625" style="101"/>
    <col min="7932" max="7932" width="32.33203125" style="101" customWidth="1"/>
    <col min="7933" max="7933" width="14.83203125" style="101" customWidth="1"/>
    <col min="7934" max="7934" width="15.83203125" style="101" customWidth="1"/>
    <col min="7935" max="7935" width="14.83203125" style="101" customWidth="1"/>
    <col min="7936" max="7936" width="16.6640625" style="101" customWidth="1"/>
    <col min="7937" max="7937" width="15.6640625" style="101" customWidth="1"/>
    <col min="7938" max="7941" width="14.83203125" style="101" customWidth="1"/>
    <col min="7942" max="8187" width="13.6640625" style="101"/>
    <col min="8188" max="8188" width="32.33203125" style="101" customWidth="1"/>
    <col min="8189" max="8189" width="14.83203125" style="101" customWidth="1"/>
    <col min="8190" max="8190" width="15.83203125" style="101" customWidth="1"/>
    <col min="8191" max="8191" width="14.83203125" style="101" customWidth="1"/>
    <col min="8192" max="8192" width="16.6640625" style="101" customWidth="1"/>
    <col min="8193" max="8193" width="15.6640625" style="101" customWidth="1"/>
    <col min="8194" max="8197" width="14.83203125" style="101" customWidth="1"/>
    <col min="8198" max="8443" width="13.6640625" style="101"/>
    <col min="8444" max="8444" width="32.33203125" style="101" customWidth="1"/>
    <col min="8445" max="8445" width="14.83203125" style="101" customWidth="1"/>
    <col min="8446" max="8446" width="15.83203125" style="101" customWidth="1"/>
    <col min="8447" max="8447" width="14.83203125" style="101" customWidth="1"/>
    <col min="8448" max="8448" width="16.6640625" style="101" customWidth="1"/>
    <col min="8449" max="8449" width="15.6640625" style="101" customWidth="1"/>
    <col min="8450" max="8453" width="14.83203125" style="101" customWidth="1"/>
    <col min="8454" max="8699" width="13.6640625" style="101"/>
    <col min="8700" max="8700" width="32.33203125" style="101" customWidth="1"/>
    <col min="8701" max="8701" width="14.83203125" style="101" customWidth="1"/>
    <col min="8702" max="8702" width="15.83203125" style="101" customWidth="1"/>
    <col min="8703" max="8703" width="14.83203125" style="101" customWidth="1"/>
    <col min="8704" max="8704" width="16.6640625" style="101" customWidth="1"/>
    <col min="8705" max="8705" width="15.6640625" style="101" customWidth="1"/>
    <col min="8706" max="8709" width="14.83203125" style="101" customWidth="1"/>
    <col min="8710" max="8955" width="13.6640625" style="101"/>
    <col min="8956" max="8956" width="32.33203125" style="101" customWidth="1"/>
    <col min="8957" max="8957" width="14.83203125" style="101" customWidth="1"/>
    <col min="8958" max="8958" width="15.83203125" style="101" customWidth="1"/>
    <col min="8959" max="8959" width="14.83203125" style="101" customWidth="1"/>
    <col min="8960" max="8960" width="16.6640625" style="101" customWidth="1"/>
    <col min="8961" max="8961" width="15.6640625" style="101" customWidth="1"/>
    <col min="8962" max="8965" width="14.83203125" style="101" customWidth="1"/>
    <col min="8966" max="9211" width="13.6640625" style="101"/>
    <col min="9212" max="9212" width="32.33203125" style="101" customWidth="1"/>
    <col min="9213" max="9213" width="14.83203125" style="101" customWidth="1"/>
    <col min="9214" max="9214" width="15.83203125" style="101" customWidth="1"/>
    <col min="9215" max="9215" width="14.83203125" style="101" customWidth="1"/>
    <col min="9216" max="9216" width="16.6640625" style="101" customWidth="1"/>
    <col min="9217" max="9217" width="15.6640625" style="101" customWidth="1"/>
    <col min="9218" max="9221" width="14.83203125" style="101" customWidth="1"/>
    <col min="9222" max="9467" width="13.6640625" style="101"/>
    <col min="9468" max="9468" width="32.33203125" style="101" customWidth="1"/>
    <col min="9469" max="9469" width="14.83203125" style="101" customWidth="1"/>
    <col min="9470" max="9470" width="15.83203125" style="101" customWidth="1"/>
    <col min="9471" max="9471" width="14.83203125" style="101" customWidth="1"/>
    <col min="9472" max="9472" width="16.6640625" style="101" customWidth="1"/>
    <col min="9473" max="9473" width="15.6640625" style="101" customWidth="1"/>
    <col min="9474" max="9477" width="14.83203125" style="101" customWidth="1"/>
    <col min="9478" max="9723" width="13.6640625" style="101"/>
    <col min="9724" max="9724" width="32.33203125" style="101" customWidth="1"/>
    <col min="9725" max="9725" width="14.83203125" style="101" customWidth="1"/>
    <col min="9726" max="9726" width="15.83203125" style="101" customWidth="1"/>
    <col min="9727" max="9727" width="14.83203125" style="101" customWidth="1"/>
    <col min="9728" max="9728" width="16.6640625" style="101" customWidth="1"/>
    <col min="9729" max="9729" width="15.6640625" style="101" customWidth="1"/>
    <col min="9730" max="9733" width="14.83203125" style="101" customWidth="1"/>
    <col min="9734" max="9979" width="13.6640625" style="101"/>
    <col min="9980" max="9980" width="32.33203125" style="101" customWidth="1"/>
    <col min="9981" max="9981" width="14.83203125" style="101" customWidth="1"/>
    <col min="9982" max="9982" width="15.83203125" style="101" customWidth="1"/>
    <col min="9983" max="9983" width="14.83203125" style="101" customWidth="1"/>
    <col min="9984" max="9984" width="16.6640625" style="101" customWidth="1"/>
    <col min="9985" max="9985" width="15.6640625" style="101" customWidth="1"/>
    <col min="9986" max="9989" width="14.83203125" style="101" customWidth="1"/>
    <col min="9990" max="10235" width="13.6640625" style="101"/>
    <col min="10236" max="10236" width="32.33203125" style="101" customWidth="1"/>
    <col min="10237" max="10237" width="14.83203125" style="101" customWidth="1"/>
    <col min="10238" max="10238" width="15.83203125" style="101" customWidth="1"/>
    <col min="10239" max="10239" width="14.83203125" style="101" customWidth="1"/>
    <col min="10240" max="10240" width="16.6640625" style="101" customWidth="1"/>
    <col min="10241" max="10241" width="15.6640625" style="101" customWidth="1"/>
    <col min="10242" max="10245" width="14.83203125" style="101" customWidth="1"/>
    <col min="10246" max="10491" width="13.6640625" style="101"/>
    <col min="10492" max="10492" width="32.33203125" style="101" customWidth="1"/>
    <col min="10493" max="10493" width="14.83203125" style="101" customWidth="1"/>
    <col min="10494" max="10494" width="15.83203125" style="101" customWidth="1"/>
    <col min="10495" max="10495" width="14.83203125" style="101" customWidth="1"/>
    <col min="10496" max="10496" width="16.6640625" style="101" customWidth="1"/>
    <col min="10497" max="10497" width="15.6640625" style="101" customWidth="1"/>
    <col min="10498" max="10501" width="14.83203125" style="101" customWidth="1"/>
    <col min="10502" max="10747" width="13.6640625" style="101"/>
    <col min="10748" max="10748" width="32.33203125" style="101" customWidth="1"/>
    <col min="10749" max="10749" width="14.83203125" style="101" customWidth="1"/>
    <col min="10750" max="10750" width="15.83203125" style="101" customWidth="1"/>
    <col min="10751" max="10751" width="14.83203125" style="101" customWidth="1"/>
    <col min="10752" max="10752" width="16.6640625" style="101" customWidth="1"/>
    <col min="10753" max="10753" width="15.6640625" style="101" customWidth="1"/>
    <col min="10754" max="10757" width="14.83203125" style="101" customWidth="1"/>
    <col min="10758" max="11003" width="13.6640625" style="101"/>
    <col min="11004" max="11004" width="32.33203125" style="101" customWidth="1"/>
    <col min="11005" max="11005" width="14.83203125" style="101" customWidth="1"/>
    <col min="11006" max="11006" width="15.83203125" style="101" customWidth="1"/>
    <col min="11007" max="11007" width="14.83203125" style="101" customWidth="1"/>
    <col min="11008" max="11008" width="16.6640625" style="101" customWidth="1"/>
    <col min="11009" max="11009" width="15.6640625" style="101" customWidth="1"/>
    <col min="11010" max="11013" width="14.83203125" style="101" customWidth="1"/>
    <col min="11014" max="11259" width="13.6640625" style="101"/>
    <col min="11260" max="11260" width="32.33203125" style="101" customWidth="1"/>
    <col min="11261" max="11261" width="14.83203125" style="101" customWidth="1"/>
    <col min="11262" max="11262" width="15.83203125" style="101" customWidth="1"/>
    <col min="11263" max="11263" width="14.83203125" style="101" customWidth="1"/>
    <col min="11264" max="11264" width="16.6640625" style="101" customWidth="1"/>
    <col min="11265" max="11265" width="15.6640625" style="101" customWidth="1"/>
    <col min="11266" max="11269" width="14.83203125" style="101" customWidth="1"/>
    <col min="11270" max="11515" width="13.6640625" style="101"/>
    <col min="11516" max="11516" width="32.33203125" style="101" customWidth="1"/>
    <col min="11517" max="11517" width="14.83203125" style="101" customWidth="1"/>
    <col min="11518" max="11518" width="15.83203125" style="101" customWidth="1"/>
    <col min="11519" max="11519" width="14.83203125" style="101" customWidth="1"/>
    <col min="11520" max="11520" width="16.6640625" style="101" customWidth="1"/>
    <col min="11521" max="11521" width="15.6640625" style="101" customWidth="1"/>
    <col min="11522" max="11525" width="14.83203125" style="101" customWidth="1"/>
    <col min="11526" max="11771" width="13.6640625" style="101"/>
    <col min="11772" max="11772" width="32.33203125" style="101" customWidth="1"/>
    <col min="11773" max="11773" width="14.83203125" style="101" customWidth="1"/>
    <col min="11774" max="11774" width="15.83203125" style="101" customWidth="1"/>
    <col min="11775" max="11775" width="14.83203125" style="101" customWidth="1"/>
    <col min="11776" max="11776" width="16.6640625" style="101" customWidth="1"/>
    <col min="11777" max="11777" width="15.6640625" style="101" customWidth="1"/>
    <col min="11778" max="11781" width="14.83203125" style="101" customWidth="1"/>
    <col min="11782" max="12027" width="13.6640625" style="101"/>
    <col min="12028" max="12028" width="32.33203125" style="101" customWidth="1"/>
    <col min="12029" max="12029" width="14.83203125" style="101" customWidth="1"/>
    <col min="12030" max="12030" width="15.83203125" style="101" customWidth="1"/>
    <col min="12031" max="12031" width="14.83203125" style="101" customWidth="1"/>
    <col min="12032" max="12032" width="16.6640625" style="101" customWidth="1"/>
    <col min="12033" max="12033" width="15.6640625" style="101" customWidth="1"/>
    <col min="12034" max="12037" width="14.83203125" style="101" customWidth="1"/>
    <col min="12038" max="12283" width="13.6640625" style="101"/>
    <col min="12284" max="12284" width="32.33203125" style="101" customWidth="1"/>
    <col min="12285" max="12285" width="14.83203125" style="101" customWidth="1"/>
    <col min="12286" max="12286" width="15.83203125" style="101" customWidth="1"/>
    <col min="12287" max="12287" width="14.83203125" style="101" customWidth="1"/>
    <col min="12288" max="12288" width="16.6640625" style="101" customWidth="1"/>
    <col min="12289" max="12289" width="15.6640625" style="101" customWidth="1"/>
    <col min="12290" max="12293" width="14.83203125" style="101" customWidth="1"/>
    <col min="12294" max="12539" width="13.6640625" style="101"/>
    <col min="12540" max="12540" width="32.33203125" style="101" customWidth="1"/>
    <col min="12541" max="12541" width="14.83203125" style="101" customWidth="1"/>
    <col min="12542" max="12542" width="15.83203125" style="101" customWidth="1"/>
    <col min="12543" max="12543" width="14.83203125" style="101" customWidth="1"/>
    <col min="12544" max="12544" width="16.6640625" style="101" customWidth="1"/>
    <col min="12545" max="12545" width="15.6640625" style="101" customWidth="1"/>
    <col min="12546" max="12549" width="14.83203125" style="101" customWidth="1"/>
    <col min="12550" max="12795" width="13.6640625" style="101"/>
    <col min="12796" max="12796" width="32.33203125" style="101" customWidth="1"/>
    <col min="12797" max="12797" width="14.83203125" style="101" customWidth="1"/>
    <col min="12798" max="12798" width="15.83203125" style="101" customWidth="1"/>
    <col min="12799" max="12799" width="14.83203125" style="101" customWidth="1"/>
    <col min="12800" max="12800" width="16.6640625" style="101" customWidth="1"/>
    <col min="12801" max="12801" width="15.6640625" style="101" customWidth="1"/>
    <col min="12802" max="12805" width="14.83203125" style="101" customWidth="1"/>
    <col min="12806" max="13051" width="13.6640625" style="101"/>
    <col min="13052" max="13052" width="32.33203125" style="101" customWidth="1"/>
    <col min="13053" max="13053" width="14.83203125" style="101" customWidth="1"/>
    <col min="13054" max="13054" width="15.83203125" style="101" customWidth="1"/>
    <col min="13055" max="13055" width="14.83203125" style="101" customWidth="1"/>
    <col min="13056" max="13056" width="16.6640625" style="101" customWidth="1"/>
    <col min="13057" max="13057" width="15.6640625" style="101" customWidth="1"/>
    <col min="13058" max="13061" width="14.83203125" style="101" customWidth="1"/>
    <col min="13062" max="13307" width="13.6640625" style="101"/>
    <col min="13308" max="13308" width="32.33203125" style="101" customWidth="1"/>
    <col min="13309" max="13309" width="14.83203125" style="101" customWidth="1"/>
    <col min="13310" max="13310" width="15.83203125" style="101" customWidth="1"/>
    <col min="13311" max="13311" width="14.83203125" style="101" customWidth="1"/>
    <col min="13312" max="13312" width="16.6640625" style="101" customWidth="1"/>
    <col min="13313" max="13313" width="15.6640625" style="101" customWidth="1"/>
    <col min="13314" max="13317" width="14.83203125" style="101" customWidth="1"/>
    <col min="13318" max="13563" width="13.6640625" style="101"/>
    <col min="13564" max="13564" width="32.33203125" style="101" customWidth="1"/>
    <col min="13565" max="13565" width="14.83203125" style="101" customWidth="1"/>
    <col min="13566" max="13566" width="15.83203125" style="101" customWidth="1"/>
    <col min="13567" max="13567" width="14.83203125" style="101" customWidth="1"/>
    <col min="13568" max="13568" width="16.6640625" style="101" customWidth="1"/>
    <col min="13569" max="13569" width="15.6640625" style="101" customWidth="1"/>
    <col min="13570" max="13573" width="14.83203125" style="101" customWidth="1"/>
    <col min="13574" max="13819" width="13.6640625" style="101"/>
    <col min="13820" max="13820" width="32.33203125" style="101" customWidth="1"/>
    <col min="13821" max="13821" width="14.83203125" style="101" customWidth="1"/>
    <col min="13822" max="13822" width="15.83203125" style="101" customWidth="1"/>
    <col min="13823" max="13823" width="14.83203125" style="101" customWidth="1"/>
    <col min="13824" max="13824" width="16.6640625" style="101" customWidth="1"/>
    <col min="13825" max="13825" width="15.6640625" style="101" customWidth="1"/>
    <col min="13826" max="13829" width="14.83203125" style="101" customWidth="1"/>
    <col min="13830" max="14075" width="13.6640625" style="101"/>
    <col min="14076" max="14076" width="32.33203125" style="101" customWidth="1"/>
    <col min="14077" max="14077" width="14.83203125" style="101" customWidth="1"/>
    <col min="14078" max="14078" width="15.83203125" style="101" customWidth="1"/>
    <col min="14079" max="14079" width="14.83203125" style="101" customWidth="1"/>
    <col min="14080" max="14080" width="16.6640625" style="101" customWidth="1"/>
    <col min="14081" max="14081" width="15.6640625" style="101" customWidth="1"/>
    <col min="14082" max="14085" width="14.83203125" style="101" customWidth="1"/>
    <col min="14086" max="14331" width="13.6640625" style="101"/>
    <col min="14332" max="14332" width="32.33203125" style="101" customWidth="1"/>
    <col min="14333" max="14333" width="14.83203125" style="101" customWidth="1"/>
    <col min="14334" max="14334" width="15.83203125" style="101" customWidth="1"/>
    <col min="14335" max="14335" width="14.83203125" style="101" customWidth="1"/>
    <col min="14336" max="14336" width="16.6640625" style="101" customWidth="1"/>
    <col min="14337" max="14337" width="15.6640625" style="101" customWidth="1"/>
    <col min="14338" max="14341" width="14.83203125" style="101" customWidth="1"/>
    <col min="14342" max="14587" width="13.6640625" style="101"/>
    <col min="14588" max="14588" width="32.33203125" style="101" customWidth="1"/>
    <col min="14589" max="14589" width="14.83203125" style="101" customWidth="1"/>
    <col min="14590" max="14590" width="15.83203125" style="101" customWidth="1"/>
    <col min="14591" max="14591" width="14.83203125" style="101" customWidth="1"/>
    <col min="14592" max="14592" width="16.6640625" style="101" customWidth="1"/>
    <col min="14593" max="14593" width="15.6640625" style="101" customWidth="1"/>
    <col min="14594" max="14597" width="14.83203125" style="101" customWidth="1"/>
    <col min="14598" max="14843" width="13.6640625" style="101"/>
    <col min="14844" max="14844" width="32.33203125" style="101" customWidth="1"/>
    <col min="14845" max="14845" width="14.83203125" style="101" customWidth="1"/>
    <col min="14846" max="14846" width="15.83203125" style="101" customWidth="1"/>
    <col min="14847" max="14847" width="14.83203125" style="101" customWidth="1"/>
    <col min="14848" max="14848" width="16.6640625" style="101" customWidth="1"/>
    <col min="14849" max="14849" width="15.6640625" style="101" customWidth="1"/>
    <col min="14850" max="14853" width="14.83203125" style="101" customWidth="1"/>
    <col min="14854" max="15099" width="13.6640625" style="101"/>
    <col min="15100" max="15100" width="32.33203125" style="101" customWidth="1"/>
    <col min="15101" max="15101" width="14.83203125" style="101" customWidth="1"/>
    <col min="15102" max="15102" width="15.83203125" style="101" customWidth="1"/>
    <col min="15103" max="15103" width="14.83203125" style="101" customWidth="1"/>
    <col min="15104" max="15104" width="16.6640625" style="101" customWidth="1"/>
    <col min="15105" max="15105" width="15.6640625" style="101" customWidth="1"/>
    <col min="15106" max="15109" width="14.83203125" style="101" customWidth="1"/>
    <col min="15110" max="15355" width="13.6640625" style="101"/>
    <col min="15356" max="15356" width="32.33203125" style="101" customWidth="1"/>
    <col min="15357" max="15357" width="14.83203125" style="101" customWidth="1"/>
    <col min="15358" max="15358" width="15.83203125" style="101" customWidth="1"/>
    <col min="15359" max="15359" width="14.83203125" style="101" customWidth="1"/>
    <col min="15360" max="15360" width="16.6640625" style="101" customWidth="1"/>
    <col min="15361" max="15361" width="15.6640625" style="101" customWidth="1"/>
    <col min="15362" max="15365" width="14.83203125" style="101" customWidth="1"/>
    <col min="15366" max="15611" width="13.6640625" style="101"/>
    <col min="15612" max="15612" width="32.33203125" style="101" customWidth="1"/>
    <col min="15613" max="15613" width="14.83203125" style="101" customWidth="1"/>
    <col min="15614" max="15614" width="15.83203125" style="101" customWidth="1"/>
    <col min="15615" max="15615" width="14.83203125" style="101" customWidth="1"/>
    <col min="15616" max="15616" width="16.6640625" style="101" customWidth="1"/>
    <col min="15617" max="15617" width="15.6640625" style="101" customWidth="1"/>
    <col min="15618" max="15621" width="14.83203125" style="101" customWidth="1"/>
    <col min="15622" max="15867" width="13.6640625" style="101"/>
    <col min="15868" max="15868" width="32.33203125" style="101" customWidth="1"/>
    <col min="15869" max="15869" width="14.83203125" style="101" customWidth="1"/>
    <col min="15870" max="15870" width="15.83203125" style="101" customWidth="1"/>
    <col min="15871" max="15871" width="14.83203125" style="101" customWidth="1"/>
    <col min="15872" max="15872" width="16.6640625" style="101" customWidth="1"/>
    <col min="15873" max="15873" width="15.6640625" style="101" customWidth="1"/>
    <col min="15874" max="15877" width="14.83203125" style="101" customWidth="1"/>
    <col min="15878" max="16123" width="13.6640625" style="101"/>
    <col min="16124" max="16124" width="32.33203125" style="101" customWidth="1"/>
    <col min="16125" max="16125" width="14.83203125" style="101" customWidth="1"/>
    <col min="16126" max="16126" width="15.83203125" style="101" customWidth="1"/>
    <col min="16127" max="16127" width="14.83203125" style="101" customWidth="1"/>
    <col min="16128" max="16128" width="16.6640625" style="101" customWidth="1"/>
    <col min="16129" max="16129" width="15.6640625" style="101" customWidth="1"/>
    <col min="16130" max="16133" width="14.83203125" style="101" customWidth="1"/>
    <col min="16134" max="16384" width="13.6640625" style="101"/>
  </cols>
  <sheetData>
    <row r="1" spans="1:10" ht="23.25" customHeight="1" x14ac:dyDescent="0.2">
      <c r="A1" s="177" t="s">
        <v>182</v>
      </c>
      <c r="B1" s="177"/>
      <c r="C1" s="177"/>
      <c r="D1" s="177"/>
      <c r="E1" s="177"/>
      <c r="F1" s="177"/>
      <c r="G1" s="177"/>
      <c r="H1" s="177"/>
      <c r="I1" s="177"/>
    </row>
    <row r="2" spans="1:10" ht="17.25" customHeight="1" x14ac:dyDescent="0.2">
      <c r="A2" s="178" t="s">
        <v>416</v>
      </c>
      <c r="B2" s="177"/>
      <c r="C2" s="177"/>
      <c r="D2" s="177"/>
      <c r="E2" s="177"/>
      <c r="F2" s="177"/>
      <c r="G2" s="177"/>
      <c r="H2" s="177"/>
      <c r="I2" s="177"/>
    </row>
    <row r="3" spans="1:10" s="160" customFormat="1" ht="15.75" customHeight="1" x14ac:dyDescent="0.2">
      <c r="A3" s="179" t="s">
        <v>183</v>
      </c>
      <c r="B3" s="181" t="s">
        <v>7</v>
      </c>
      <c r="C3" s="181"/>
      <c r="D3" s="181"/>
      <c r="E3" s="182" t="s">
        <v>8</v>
      </c>
      <c r="F3" s="183"/>
      <c r="G3" s="184"/>
      <c r="H3" s="182" t="s">
        <v>9</v>
      </c>
      <c r="I3" s="183"/>
      <c r="J3" s="184"/>
    </row>
    <row r="4" spans="1:10" s="160" customFormat="1" ht="23.25" customHeight="1" x14ac:dyDescent="0.2">
      <c r="A4" s="180"/>
      <c r="B4" s="156" t="s">
        <v>414</v>
      </c>
      <c r="C4" s="181" t="s">
        <v>390</v>
      </c>
      <c r="D4" s="181"/>
      <c r="E4" s="163" t="s">
        <v>414</v>
      </c>
      <c r="F4" s="181" t="s">
        <v>390</v>
      </c>
      <c r="G4" s="181"/>
      <c r="H4" s="163" t="s">
        <v>414</v>
      </c>
      <c r="I4" s="181" t="s">
        <v>390</v>
      </c>
      <c r="J4" s="181"/>
    </row>
    <row r="5" spans="1:10" s="160" customFormat="1" ht="15" customHeight="1" x14ac:dyDescent="0.2">
      <c r="A5" s="180"/>
      <c r="B5" s="181" t="s">
        <v>10</v>
      </c>
      <c r="C5" s="181"/>
      <c r="D5" s="165" t="s">
        <v>415</v>
      </c>
      <c r="E5" s="181" t="s">
        <v>10</v>
      </c>
      <c r="F5" s="181"/>
      <c r="G5" s="165" t="s">
        <v>415</v>
      </c>
      <c r="H5" s="181" t="s">
        <v>10</v>
      </c>
      <c r="I5" s="181"/>
      <c r="J5" s="165" t="s">
        <v>415</v>
      </c>
    </row>
    <row r="6" spans="1:10" s="102" customFormat="1" ht="23.25" customHeight="1" x14ac:dyDescent="0.2">
      <c r="A6" s="118" t="s">
        <v>184</v>
      </c>
      <c r="B6" s="133">
        <f>SUM(B7,B11,B15,B18,B22,B26)</f>
        <v>3777008</v>
      </c>
      <c r="C6" s="133">
        <f>SUM(C7,C11,C15,C18,C22,C26)</f>
        <v>3585372</v>
      </c>
      <c r="D6" s="137">
        <f>C6*100/B6</f>
        <v>94.926248501459355</v>
      </c>
      <c r="E6" s="133">
        <f>SUM(E7,E11,E15,E18,E22,E26)</f>
        <v>3700217</v>
      </c>
      <c r="F6" s="133">
        <f>SUM(F7,F11,F15,F18,F22,F26)</f>
        <v>3707813</v>
      </c>
      <c r="G6" s="137">
        <f>F6*100/E6</f>
        <v>100.20528525759435</v>
      </c>
      <c r="H6" s="133">
        <f>SUM(H7,H11,H15,H18,H22,H26)</f>
        <v>1912720</v>
      </c>
      <c r="I6" s="133">
        <f>SUM(I7,I11,I15,I18,I22,I26)</f>
        <v>2307496</v>
      </c>
      <c r="J6" s="137">
        <f>I6*100/H6</f>
        <v>120.63950813501192</v>
      </c>
    </row>
    <row r="7" spans="1:10" s="103" customFormat="1" ht="21" customHeight="1" thickBot="1" x14ac:dyDescent="0.25">
      <c r="A7" s="78" t="s">
        <v>206</v>
      </c>
      <c r="B7" s="142">
        <f>SUM(B8:B10)</f>
        <v>714447</v>
      </c>
      <c r="C7" s="142">
        <f>SUM(C8:C10)</f>
        <v>700845</v>
      </c>
      <c r="D7" s="138">
        <f t="shared" ref="D7:D31" si="0">C7*100/B7</f>
        <v>98.09614988935499</v>
      </c>
      <c r="E7" s="142">
        <f>SUM(E8:E10)</f>
        <v>669145</v>
      </c>
      <c r="F7" s="142">
        <f>SUM(F8:F10)</f>
        <v>677293</v>
      </c>
      <c r="G7" s="138">
        <f t="shared" ref="G7:G31" si="1">F7*100/E7</f>
        <v>101.21767329950907</v>
      </c>
      <c r="H7" s="142">
        <f>SUM(H8:H10)</f>
        <v>424670</v>
      </c>
      <c r="I7" s="142">
        <f>SUM(I8:I10)</f>
        <v>474938</v>
      </c>
      <c r="J7" s="138">
        <f t="shared" ref="J7:J31" si="2">I7*100/H7</f>
        <v>111.83695575387948</v>
      </c>
    </row>
    <row r="8" spans="1:10" ht="26.25" thickTop="1" x14ac:dyDescent="0.2">
      <c r="A8" s="104" t="s">
        <v>185</v>
      </c>
      <c r="B8" s="134">
        <f>'Tabl. II (2)'!B9</f>
        <v>8665</v>
      </c>
      <c r="C8" s="134">
        <f>'Tabl. II (2)'!C9</f>
        <v>8651</v>
      </c>
      <c r="D8" s="139">
        <f t="shared" si="0"/>
        <v>99.838430467397572</v>
      </c>
      <c r="E8" s="134">
        <f>'Tabl. II (2)'!E9</f>
        <v>8582</v>
      </c>
      <c r="F8" s="134">
        <f>'Tabl. II (2)'!F9</f>
        <v>7983</v>
      </c>
      <c r="G8" s="139">
        <f t="shared" si="1"/>
        <v>93.020274994173846</v>
      </c>
      <c r="H8" s="134">
        <f>'Tabl. II (2)'!H9</f>
        <v>2506</v>
      </c>
      <c r="I8" s="134">
        <f>'Tabl. II (2)'!I9</f>
        <v>3214</v>
      </c>
      <c r="J8" s="139">
        <f t="shared" si="2"/>
        <v>128.25219473264167</v>
      </c>
    </row>
    <row r="9" spans="1:10" s="107" customFormat="1" ht="17.100000000000001" customHeight="1" x14ac:dyDescent="0.2">
      <c r="A9" s="105" t="s">
        <v>186</v>
      </c>
      <c r="B9" s="135">
        <f>'Tabl. II (2)'!B53</f>
        <v>102046</v>
      </c>
      <c r="C9" s="135">
        <f>'Tabl. II (2)'!C53</f>
        <v>97406</v>
      </c>
      <c r="D9" s="140">
        <f t="shared" si="0"/>
        <v>95.453030986025908</v>
      </c>
      <c r="E9" s="135">
        <f>'Tabl. II (2)'!E53</f>
        <v>98982</v>
      </c>
      <c r="F9" s="135">
        <f>'Tabl. II (2)'!F53</f>
        <v>93917</v>
      </c>
      <c r="G9" s="140">
        <f t="shared" si="1"/>
        <v>94.882908003475379</v>
      </c>
      <c r="H9" s="135">
        <f>'Tabl. II (2)'!H53</f>
        <v>45093</v>
      </c>
      <c r="I9" s="135">
        <f>'Tabl. II (2)'!I53</f>
        <v>45111</v>
      </c>
      <c r="J9" s="140">
        <f t="shared" si="2"/>
        <v>100.03991750382542</v>
      </c>
    </row>
    <row r="10" spans="1:10" s="107" customFormat="1" ht="17.100000000000001" customHeight="1" x14ac:dyDescent="0.2">
      <c r="A10" s="105" t="s">
        <v>187</v>
      </c>
      <c r="B10" s="135">
        <f>'Tabl. II (2)'!B136</f>
        <v>603736</v>
      </c>
      <c r="C10" s="135">
        <f>'Tabl. II (2)'!C136</f>
        <v>594788</v>
      </c>
      <c r="D10" s="140">
        <f t="shared" si="0"/>
        <v>98.517895238978625</v>
      </c>
      <c r="E10" s="135">
        <f>'Tabl. II (2)'!E136</f>
        <v>561581</v>
      </c>
      <c r="F10" s="135">
        <f>'Tabl. II (2)'!F136</f>
        <v>575393</v>
      </c>
      <c r="G10" s="140">
        <f t="shared" si="1"/>
        <v>102.45948491847125</v>
      </c>
      <c r="H10" s="135">
        <f>'Tabl. II (2)'!H136</f>
        <v>377071</v>
      </c>
      <c r="I10" s="135">
        <f>'Tabl. II (2)'!I136</f>
        <v>426613</v>
      </c>
      <c r="J10" s="140">
        <f t="shared" si="2"/>
        <v>113.1386396726346</v>
      </c>
    </row>
    <row r="11" spans="1:10" s="103" customFormat="1" ht="21.75" customHeight="1" thickBot="1" x14ac:dyDescent="0.25">
      <c r="A11" s="78" t="s">
        <v>188</v>
      </c>
      <c r="B11" s="142">
        <f>SUM(B12:B14)</f>
        <v>2222719</v>
      </c>
      <c r="C11" s="142">
        <f>SUM(C12:C14)</f>
        <v>2077926</v>
      </c>
      <c r="D11" s="138">
        <f t="shared" si="0"/>
        <v>93.485771255835758</v>
      </c>
      <c r="E11" s="142">
        <f>SUM(E12:E14)</f>
        <v>2205285</v>
      </c>
      <c r="F11" s="142">
        <f>SUM(F12:F14)</f>
        <v>2205962</v>
      </c>
      <c r="G11" s="138">
        <f t="shared" si="1"/>
        <v>100.03069897995044</v>
      </c>
      <c r="H11" s="142">
        <f>SUM(H12:H14)</f>
        <v>996341</v>
      </c>
      <c r="I11" s="142">
        <f>SUM(I12:I14)</f>
        <v>1263681</v>
      </c>
      <c r="J11" s="138">
        <f t="shared" si="2"/>
        <v>126.83217894275153</v>
      </c>
    </row>
    <row r="12" spans="1:10" ht="27" customHeight="1" thickTop="1" x14ac:dyDescent="0.2">
      <c r="A12" s="104" t="s">
        <v>189</v>
      </c>
      <c r="B12" s="135">
        <f>'Tabl. II (2)'!B23</f>
        <v>10248</v>
      </c>
      <c r="C12" s="135">
        <f>'Tabl. II (2)'!C23</f>
        <v>9911</v>
      </c>
      <c r="D12" s="140">
        <f t="shared" si="0"/>
        <v>96.711553473848554</v>
      </c>
      <c r="E12" s="135">
        <f>'Tabl. II (2)'!E23</f>
        <v>9252</v>
      </c>
      <c r="F12" s="135">
        <f>'Tabl. II (2)'!F23</f>
        <v>9149</v>
      </c>
      <c r="G12" s="140">
        <f t="shared" si="1"/>
        <v>98.886727194120184</v>
      </c>
      <c r="H12" s="135">
        <f>'Tabl. II (2)'!H23</f>
        <v>6278</v>
      </c>
      <c r="I12" s="135">
        <f>'Tabl. II (2)'!I23</f>
        <v>7945</v>
      </c>
      <c r="J12" s="140">
        <f t="shared" si="2"/>
        <v>126.55304237018159</v>
      </c>
    </row>
    <row r="13" spans="1:10" s="107" customFormat="1" ht="17.100000000000001" customHeight="1" x14ac:dyDescent="0.2">
      <c r="A13" s="105" t="s">
        <v>190</v>
      </c>
      <c r="B13" s="135">
        <f>'Tabl. II (2)'!B67</f>
        <v>82853</v>
      </c>
      <c r="C13" s="135">
        <f>'Tabl. II (2)'!C67</f>
        <v>82497</v>
      </c>
      <c r="D13" s="140">
        <f t="shared" si="0"/>
        <v>99.570323343753401</v>
      </c>
      <c r="E13" s="135">
        <f>'Tabl. II (2)'!E67</f>
        <v>78205</v>
      </c>
      <c r="F13" s="135">
        <f>'Tabl. II (2)'!F67</f>
        <v>78004</v>
      </c>
      <c r="G13" s="140">
        <f t="shared" si="1"/>
        <v>99.742983185218336</v>
      </c>
      <c r="H13" s="135">
        <f>'Tabl. II (2)'!H67</f>
        <v>119347</v>
      </c>
      <c r="I13" s="135">
        <f>'Tabl. II (2)'!I67</f>
        <v>128899</v>
      </c>
      <c r="J13" s="140">
        <f t="shared" si="2"/>
        <v>108.00355266575616</v>
      </c>
    </row>
    <row r="14" spans="1:10" s="107" customFormat="1" ht="17.100000000000001" customHeight="1" x14ac:dyDescent="0.2">
      <c r="A14" s="105" t="s">
        <v>191</v>
      </c>
      <c r="B14" s="135">
        <f>'Tabl. II (2)'!B148</f>
        <v>2129618</v>
      </c>
      <c r="C14" s="135">
        <f>'Tabl. II (2)'!C148</f>
        <v>1985518</v>
      </c>
      <c r="D14" s="140">
        <f t="shared" si="0"/>
        <v>93.233528266571753</v>
      </c>
      <c r="E14" s="135">
        <f>'Tabl. II (2)'!E148</f>
        <v>2117828</v>
      </c>
      <c r="F14" s="135">
        <f>'Tabl. II (2)'!F148</f>
        <v>2118809</v>
      </c>
      <c r="G14" s="140">
        <f t="shared" si="1"/>
        <v>100.04632104212429</v>
      </c>
      <c r="H14" s="135">
        <f>'Tabl. II (2)'!H148</f>
        <v>870716</v>
      </c>
      <c r="I14" s="135">
        <f>'Tabl. II (2)'!I148</f>
        <v>1126837</v>
      </c>
      <c r="J14" s="140">
        <f t="shared" si="2"/>
        <v>129.41498720593168</v>
      </c>
    </row>
    <row r="15" spans="1:10" s="103" customFormat="1" ht="24" customHeight="1" thickBot="1" x14ac:dyDescent="0.25">
      <c r="A15" s="78" t="s">
        <v>192</v>
      </c>
      <c r="B15" s="142">
        <f>B17</f>
        <v>366161</v>
      </c>
      <c r="C15" s="142">
        <f>C17</f>
        <v>367900</v>
      </c>
      <c r="D15" s="138">
        <f t="shared" si="0"/>
        <v>100.4749276957404</v>
      </c>
      <c r="E15" s="142">
        <f>E17</f>
        <v>341844</v>
      </c>
      <c r="F15" s="142">
        <f>F17</f>
        <v>359224</v>
      </c>
      <c r="G15" s="138">
        <f t="shared" si="1"/>
        <v>105.08419044944478</v>
      </c>
      <c r="H15" s="142">
        <f>H17</f>
        <v>185688</v>
      </c>
      <c r="I15" s="142">
        <f>I17</f>
        <v>198856</v>
      </c>
      <c r="J15" s="138">
        <f t="shared" si="2"/>
        <v>107.09146525354357</v>
      </c>
    </row>
    <row r="16" spans="1:10" ht="27" customHeight="1" thickTop="1" x14ac:dyDescent="0.2">
      <c r="A16" s="108" t="s">
        <v>193</v>
      </c>
      <c r="B16" s="136">
        <f>23716+1154</f>
        <v>24870</v>
      </c>
      <c r="C16" s="136">
        <f>'Wybór sądu'!H212</f>
        <v>25120</v>
      </c>
      <c r="D16" s="141">
        <f t="shared" si="0"/>
        <v>101.00522718134299</v>
      </c>
      <c r="E16" s="136">
        <f>22681+1330</f>
        <v>24011</v>
      </c>
      <c r="F16" s="136">
        <f>'Wybór sądu'!I212</f>
        <v>23112</v>
      </c>
      <c r="G16" s="141">
        <f t="shared" si="1"/>
        <v>96.255882720419805</v>
      </c>
      <c r="H16" s="136">
        <f>45836+2612</f>
        <v>48448</v>
      </c>
      <c r="I16" s="136">
        <f>'Wybór sądu'!J212</f>
        <v>51677</v>
      </c>
      <c r="J16" s="141">
        <f t="shared" si="2"/>
        <v>106.66487780713342</v>
      </c>
    </row>
    <row r="17" spans="1:10" s="107" customFormat="1" ht="17.100000000000001" customHeight="1" x14ac:dyDescent="0.2">
      <c r="A17" s="109" t="s">
        <v>187</v>
      </c>
      <c r="B17" s="135">
        <f>'Tabl. II (2)'!B160</f>
        <v>366161</v>
      </c>
      <c r="C17" s="135">
        <f>'Tabl. II (2)'!C160</f>
        <v>367900</v>
      </c>
      <c r="D17" s="140">
        <f t="shared" si="0"/>
        <v>100.4749276957404</v>
      </c>
      <c r="E17" s="135">
        <f>'Tabl. II (2)'!E160</f>
        <v>341844</v>
      </c>
      <c r="F17" s="135">
        <f>'Tabl. II (2)'!F160</f>
        <v>359224</v>
      </c>
      <c r="G17" s="140">
        <f t="shared" si="1"/>
        <v>105.08419044944478</v>
      </c>
      <c r="H17" s="135">
        <f>'Tabl. II (2)'!H160</f>
        <v>185688</v>
      </c>
      <c r="I17" s="135">
        <f>'Tabl. II (2)'!I160</f>
        <v>198856</v>
      </c>
      <c r="J17" s="140">
        <f t="shared" si="2"/>
        <v>107.09146525354357</v>
      </c>
    </row>
    <row r="18" spans="1:10" s="102" customFormat="1" ht="25.5" customHeight="1" thickBot="1" x14ac:dyDescent="0.25">
      <c r="A18" s="78" t="s">
        <v>194</v>
      </c>
      <c r="B18" s="142">
        <f>SUM(B19:B21)</f>
        <v>31748</v>
      </c>
      <c r="C18" s="142">
        <f>SUM(C19:C21)</f>
        <v>30411</v>
      </c>
      <c r="D18" s="138">
        <f t="shared" si="0"/>
        <v>95.788711099911808</v>
      </c>
      <c r="E18" s="142">
        <f>SUM(E19:E21)</f>
        <v>29110</v>
      </c>
      <c r="F18" s="142">
        <f>SUM(F19:F21)</f>
        <v>27373</v>
      </c>
      <c r="G18" s="138">
        <f t="shared" si="1"/>
        <v>94.032978357952587</v>
      </c>
      <c r="H18" s="142">
        <f>SUM(H19:H21)</f>
        <v>45237</v>
      </c>
      <c r="I18" s="142">
        <f>SUM(I19:I21)</f>
        <v>46527</v>
      </c>
      <c r="J18" s="138">
        <f t="shared" si="2"/>
        <v>102.85164798726706</v>
      </c>
    </row>
    <row r="19" spans="1:10" ht="27" customHeight="1" thickTop="1" x14ac:dyDescent="0.2">
      <c r="A19" s="104" t="s">
        <v>185</v>
      </c>
      <c r="B19" s="135">
        <f>'Tabl. II (2)'!B30</f>
        <v>263</v>
      </c>
      <c r="C19" s="135">
        <f>'Tabl. II (2)'!C30</f>
        <v>262</v>
      </c>
      <c r="D19" s="140">
        <f t="shared" si="0"/>
        <v>99.619771863117876</v>
      </c>
      <c r="E19" s="135">
        <f>'Tabl. II (2)'!E30</f>
        <v>231</v>
      </c>
      <c r="F19" s="135">
        <f>'Tabl. II (2)'!F30</f>
        <v>240</v>
      </c>
      <c r="G19" s="140">
        <f t="shared" si="1"/>
        <v>103.8961038961039</v>
      </c>
      <c r="H19" s="135">
        <f>'Tabl. II (2)'!H30</f>
        <v>228</v>
      </c>
      <c r="I19" s="135">
        <f>'Tabl. II (2)'!I30</f>
        <v>252</v>
      </c>
      <c r="J19" s="140">
        <f t="shared" si="2"/>
        <v>110.52631578947368</v>
      </c>
    </row>
    <row r="20" spans="1:10" s="107" customFormat="1" ht="17.100000000000001" customHeight="1" x14ac:dyDescent="0.2">
      <c r="A20" s="105" t="s">
        <v>186</v>
      </c>
      <c r="B20" s="135">
        <f>'Tabl. II (2)'!B88</f>
        <v>4102</v>
      </c>
      <c r="C20" s="135">
        <f>'Tabl. II (2)'!C88</f>
        <v>4058</v>
      </c>
      <c r="D20" s="140">
        <f t="shared" si="0"/>
        <v>98.927352510970252</v>
      </c>
      <c r="E20" s="135">
        <f>'Tabl. II (2)'!E88</f>
        <v>3618</v>
      </c>
      <c r="F20" s="135">
        <f>'Tabl. II (2)'!F88</f>
        <v>3482</v>
      </c>
      <c r="G20" s="140">
        <f t="shared" si="1"/>
        <v>96.241017136539526</v>
      </c>
      <c r="H20" s="135">
        <f>'Tabl. II (2)'!H88</f>
        <v>3929</v>
      </c>
      <c r="I20" s="135">
        <f>'Tabl. II (2)'!I88</f>
        <v>4565</v>
      </c>
      <c r="J20" s="140">
        <f t="shared" si="2"/>
        <v>116.18732501908883</v>
      </c>
    </row>
    <row r="21" spans="1:10" s="107" customFormat="1" ht="17.100000000000001" customHeight="1" x14ac:dyDescent="0.2">
      <c r="A21" s="105" t="s">
        <v>191</v>
      </c>
      <c r="B21" s="135">
        <f>'Tabl. II (2)'!B182</f>
        <v>27383</v>
      </c>
      <c r="C21" s="135">
        <f>'Tabl. II (2)'!C182</f>
        <v>26091</v>
      </c>
      <c r="D21" s="140">
        <f t="shared" si="0"/>
        <v>95.281744147828945</v>
      </c>
      <c r="E21" s="135">
        <f>'Tabl. II (2)'!E182</f>
        <v>25261</v>
      </c>
      <c r="F21" s="135">
        <f>'Tabl. II (2)'!F182</f>
        <v>23651</v>
      </c>
      <c r="G21" s="140">
        <f t="shared" si="1"/>
        <v>93.626538933533908</v>
      </c>
      <c r="H21" s="135">
        <f>'Tabl. II (2)'!H182</f>
        <v>41080</v>
      </c>
      <c r="I21" s="135">
        <f>'Tabl. II (2)'!I182</f>
        <v>41710</v>
      </c>
      <c r="J21" s="140">
        <f t="shared" si="2"/>
        <v>101.53359298928919</v>
      </c>
    </row>
    <row r="22" spans="1:10" s="102" customFormat="1" ht="33" customHeight="1" thickBot="1" x14ac:dyDescent="0.25">
      <c r="A22" s="78" t="s">
        <v>195</v>
      </c>
      <c r="B22" s="142">
        <f>SUM(B23:B25)</f>
        <v>52619</v>
      </c>
      <c r="C22" s="142">
        <f>SUM(C23:C25)</f>
        <v>56687</v>
      </c>
      <c r="D22" s="138">
        <f t="shared" si="0"/>
        <v>107.73104772040517</v>
      </c>
      <c r="E22" s="142">
        <f>SUM(E23:E25)</f>
        <v>49851</v>
      </c>
      <c r="F22" s="142">
        <f>SUM(F23:F25)</f>
        <v>51161</v>
      </c>
      <c r="G22" s="138">
        <f t="shared" si="1"/>
        <v>102.62783093618985</v>
      </c>
      <c r="H22" s="142">
        <f>SUM(H23:H25)</f>
        <v>93548</v>
      </c>
      <c r="I22" s="142">
        <f>SUM(I23:I25)</f>
        <v>120262</v>
      </c>
      <c r="J22" s="138">
        <f t="shared" si="2"/>
        <v>128.55646299226066</v>
      </c>
    </row>
    <row r="23" spans="1:10" ht="26.25" thickTop="1" x14ac:dyDescent="0.2">
      <c r="A23" s="104" t="s">
        <v>185</v>
      </c>
      <c r="B23" s="135">
        <f>'Tabl. II (2)'!B38</f>
        <v>7257</v>
      </c>
      <c r="C23" s="135">
        <f>'Tabl. II (2)'!C38</f>
        <v>6581</v>
      </c>
      <c r="D23" s="140">
        <f t="shared" si="0"/>
        <v>90.684856001102389</v>
      </c>
      <c r="E23" s="135">
        <f>'Tabl. II (2)'!E38</f>
        <v>5796</v>
      </c>
      <c r="F23" s="135">
        <f>'Tabl. II (2)'!F38</f>
        <v>8180</v>
      </c>
      <c r="G23" s="140">
        <f t="shared" si="1"/>
        <v>141.13181504485851</v>
      </c>
      <c r="H23" s="135">
        <f>'Tabl. II (2)'!H38</f>
        <v>12726</v>
      </c>
      <c r="I23" s="135">
        <f>'Tabl. II (2)'!I38</f>
        <v>17694</v>
      </c>
      <c r="J23" s="140">
        <f t="shared" si="2"/>
        <v>139.03818953323903</v>
      </c>
    </row>
    <row r="24" spans="1:10" s="107" customFormat="1" ht="15" customHeight="1" x14ac:dyDescent="0.2">
      <c r="A24" s="105" t="s">
        <v>186</v>
      </c>
      <c r="B24" s="135">
        <f>'Tabl. II (2)'!B100</f>
        <v>37601</v>
      </c>
      <c r="C24" s="135">
        <f>'Tabl. II (2)'!C100</f>
        <v>40801</v>
      </c>
      <c r="D24" s="140">
        <f t="shared" si="0"/>
        <v>108.5104119571288</v>
      </c>
      <c r="E24" s="135">
        <f>'Tabl. II (2)'!E100</f>
        <v>37113</v>
      </c>
      <c r="F24" s="135">
        <f>'Tabl. II (2)'!F100</f>
        <v>34829</v>
      </c>
      <c r="G24" s="140">
        <f t="shared" si="1"/>
        <v>93.845822218629593</v>
      </c>
      <c r="H24" s="135">
        <f>'Tabl. II (2)'!H100</f>
        <v>65524</v>
      </c>
      <c r="I24" s="135">
        <f>'Tabl. II (2)'!I100</f>
        <v>81755</v>
      </c>
      <c r="J24" s="140">
        <f t="shared" si="2"/>
        <v>124.77107624687137</v>
      </c>
    </row>
    <row r="25" spans="1:10" s="107" customFormat="1" ht="15" customHeight="1" x14ac:dyDescent="0.2">
      <c r="A25" s="105" t="s">
        <v>187</v>
      </c>
      <c r="B25" s="135">
        <f>'Tabl. II (2)'!B188</f>
        <v>7761</v>
      </c>
      <c r="C25" s="135">
        <f>'Tabl. II (2)'!C188</f>
        <v>9305</v>
      </c>
      <c r="D25" s="140">
        <f t="shared" si="0"/>
        <v>119.89434351243396</v>
      </c>
      <c r="E25" s="135">
        <f>'Tabl. II (2)'!E188</f>
        <v>6942</v>
      </c>
      <c r="F25" s="135">
        <f>'Tabl. II (2)'!F188</f>
        <v>8152</v>
      </c>
      <c r="G25" s="140">
        <f t="shared" si="1"/>
        <v>117.4301354076635</v>
      </c>
      <c r="H25" s="135">
        <f>'Tabl. II (2)'!H188</f>
        <v>15298</v>
      </c>
      <c r="I25" s="135">
        <f>'Tabl. II (2)'!I188</f>
        <v>20813</v>
      </c>
      <c r="J25" s="140">
        <f t="shared" si="2"/>
        <v>136.05046411295595</v>
      </c>
    </row>
    <row r="26" spans="1:10" s="102" customFormat="1" ht="18.75" customHeight="1" thickBot="1" x14ac:dyDescent="0.25">
      <c r="A26" s="78" t="s">
        <v>196</v>
      </c>
      <c r="B26" s="142">
        <f>SUM(B27:B31)</f>
        <v>389314</v>
      </c>
      <c r="C26" s="142">
        <f>SUM(C27:C31)</f>
        <v>351603</v>
      </c>
      <c r="D26" s="138">
        <f t="shared" si="0"/>
        <v>90.313474470478837</v>
      </c>
      <c r="E26" s="142">
        <f>SUM(E27:E31)</f>
        <v>404982</v>
      </c>
      <c r="F26" s="142">
        <f>SUM(F27:F31)</f>
        <v>386800</v>
      </c>
      <c r="G26" s="138">
        <f t="shared" si="1"/>
        <v>95.510417746961593</v>
      </c>
      <c r="H26" s="142">
        <f>SUM(H27:H31)</f>
        <v>167236</v>
      </c>
      <c r="I26" s="142">
        <f>SUM(I27:I31)</f>
        <v>203232</v>
      </c>
      <c r="J26" s="138">
        <f t="shared" si="2"/>
        <v>121.52407376402211</v>
      </c>
    </row>
    <row r="27" spans="1:10" s="107" customFormat="1" ht="28.5" customHeight="1" thickTop="1" x14ac:dyDescent="0.2">
      <c r="A27" s="108" t="s">
        <v>185</v>
      </c>
      <c r="B27" s="135">
        <f>'Tabl. II (2)'!B45</f>
        <v>2317</v>
      </c>
      <c r="C27" s="135">
        <f>'Tabl. II (2)'!C45</f>
        <v>3592</v>
      </c>
      <c r="D27" s="140">
        <f t="shared" si="0"/>
        <v>155.02805351747949</v>
      </c>
      <c r="E27" s="135">
        <f>'Tabl. II (2)'!E45</f>
        <v>2081</v>
      </c>
      <c r="F27" s="135">
        <f>'Tabl. II (2)'!F45</f>
        <v>2715</v>
      </c>
      <c r="G27" s="140">
        <f t="shared" si="1"/>
        <v>130.46612205670351</v>
      </c>
      <c r="H27" s="135">
        <f>'Tabl. II (2)'!H45</f>
        <v>1550</v>
      </c>
      <c r="I27" s="135">
        <f>'Tabl. II (2)'!I45</f>
        <v>3774</v>
      </c>
      <c r="J27" s="140">
        <f t="shared" si="2"/>
        <v>243.48387096774192</v>
      </c>
    </row>
    <row r="28" spans="1:10" s="107" customFormat="1" ht="15" customHeight="1" x14ac:dyDescent="0.2">
      <c r="A28" s="109" t="s">
        <v>186</v>
      </c>
      <c r="B28" s="135">
        <f>'Tabl. II (2)'!B111</f>
        <v>15002</v>
      </c>
      <c r="C28" s="135">
        <f>'Tabl. II (2)'!C111</f>
        <v>14582</v>
      </c>
      <c r="D28" s="140">
        <f t="shared" si="0"/>
        <v>97.200373283562186</v>
      </c>
      <c r="E28" s="135">
        <f>'Tabl. II (2)'!E111</f>
        <v>15889</v>
      </c>
      <c r="F28" s="135">
        <f>'Tabl. II (2)'!F111</f>
        <v>13837</v>
      </c>
      <c r="G28" s="140">
        <f t="shared" si="1"/>
        <v>87.085404997167856</v>
      </c>
      <c r="H28" s="135">
        <f>'Tabl. II (2)'!H111</f>
        <v>17225</v>
      </c>
      <c r="I28" s="135">
        <f>'Tabl. II (2)'!I111</f>
        <v>19823</v>
      </c>
      <c r="J28" s="140">
        <f t="shared" si="2"/>
        <v>115.08272859216255</v>
      </c>
    </row>
    <row r="29" spans="1:10" s="107" customFormat="1" ht="15" customHeight="1" x14ac:dyDescent="0.2">
      <c r="A29" s="105" t="s">
        <v>191</v>
      </c>
      <c r="B29" s="135">
        <f>'Tabl. II (2)'!B193</f>
        <v>368133</v>
      </c>
      <c r="C29" s="135">
        <f>'Tabl. II (2)'!C193</f>
        <v>331377</v>
      </c>
      <c r="D29" s="140">
        <f t="shared" si="0"/>
        <v>90.015565026770219</v>
      </c>
      <c r="E29" s="135">
        <f>'Tabl. II (2)'!E193</f>
        <v>384157</v>
      </c>
      <c r="F29" s="135">
        <f>'Tabl. II (2)'!F193</f>
        <v>354059</v>
      </c>
      <c r="G29" s="140">
        <f t="shared" si="1"/>
        <v>92.165182464461139</v>
      </c>
      <c r="H29" s="135">
        <f>'Tabl. II (2)'!H193</f>
        <v>137365</v>
      </c>
      <c r="I29" s="135">
        <f>'Tabl. II (2)'!I193</f>
        <v>162948</v>
      </c>
      <c r="J29" s="140">
        <f t="shared" si="2"/>
        <v>118.62410366541695</v>
      </c>
    </row>
    <row r="30" spans="1:10" ht="32.25" customHeight="1" x14ac:dyDescent="0.2">
      <c r="A30" s="110" t="s">
        <v>197</v>
      </c>
      <c r="B30" s="135">
        <f>'Tabl. II (2)'!B125</f>
        <v>3828</v>
      </c>
      <c r="C30" s="135">
        <f>'Tabl. II (2)'!C125</f>
        <v>2010</v>
      </c>
      <c r="D30" s="140">
        <f t="shared" si="0"/>
        <v>52.507836990595614</v>
      </c>
      <c r="E30" s="135">
        <f>'Tabl. II (2)'!E125</f>
        <v>2822</v>
      </c>
      <c r="F30" s="135">
        <f>'Tabl. II (2)'!F125</f>
        <v>16154</v>
      </c>
      <c r="G30" s="140">
        <f t="shared" si="1"/>
        <v>572.43090007087176</v>
      </c>
      <c r="H30" s="135">
        <f>'Tabl. II (2)'!H125</f>
        <v>11062</v>
      </c>
      <c r="I30" s="135">
        <f>'Tabl. II (2)'!I125</f>
        <v>16658</v>
      </c>
      <c r="J30" s="140">
        <f t="shared" si="2"/>
        <v>150.58759717953353</v>
      </c>
    </row>
    <row r="31" spans="1:10" s="102" customFormat="1" ht="37.5" customHeight="1" x14ac:dyDescent="0.2">
      <c r="A31" s="111" t="s">
        <v>198</v>
      </c>
      <c r="B31" s="134">
        <f>'Tabl. II (2)'!B134</f>
        <v>34</v>
      </c>
      <c r="C31" s="134">
        <f>'Tabl. II (2)'!C134</f>
        <v>42</v>
      </c>
      <c r="D31" s="139">
        <f t="shared" si="0"/>
        <v>123.52941176470588</v>
      </c>
      <c r="E31" s="134">
        <f>'Tabl. II (2)'!E134</f>
        <v>33</v>
      </c>
      <c r="F31" s="134">
        <f>'Tabl. II (2)'!F134</f>
        <v>35</v>
      </c>
      <c r="G31" s="139">
        <f t="shared" si="1"/>
        <v>106.06060606060606</v>
      </c>
      <c r="H31" s="134">
        <f>'Tabl. II (2)'!H134</f>
        <v>34</v>
      </c>
      <c r="I31" s="134">
        <f>'Tabl. II (2)'!I134</f>
        <v>29</v>
      </c>
      <c r="J31" s="139">
        <f t="shared" si="2"/>
        <v>85.294117647058826</v>
      </c>
    </row>
    <row r="32" spans="1:10" ht="7.5" customHeight="1" x14ac:dyDescent="0.2">
      <c r="A32" s="104"/>
      <c r="B32" s="104"/>
      <c r="C32" s="106"/>
      <c r="D32" s="106"/>
      <c r="E32" s="106"/>
      <c r="F32" s="106"/>
      <c r="G32" s="106"/>
      <c r="H32" s="106"/>
      <c r="I32" s="106"/>
    </row>
    <row r="33" spans="1:10" ht="17.25" customHeight="1" x14ac:dyDescent="0.2">
      <c r="A33" s="101" t="s">
        <v>199</v>
      </c>
      <c r="C33" s="106"/>
      <c r="D33" s="106"/>
      <c r="E33" s="106"/>
      <c r="F33" s="106"/>
      <c r="G33" s="106"/>
      <c r="H33" s="106"/>
      <c r="I33" s="106"/>
    </row>
    <row r="34" spans="1:10" ht="17.25" customHeight="1" x14ac:dyDescent="0.2">
      <c r="A34" s="101" t="s">
        <v>200</v>
      </c>
      <c r="C34" s="106"/>
      <c r="D34" s="106"/>
      <c r="E34" s="106"/>
      <c r="F34" s="106"/>
      <c r="G34" s="106"/>
      <c r="H34" s="106"/>
      <c r="I34" s="106"/>
    </row>
    <row r="35" spans="1:10" ht="30" customHeight="1" x14ac:dyDescent="0.2">
      <c r="A35" s="170" t="s">
        <v>201</v>
      </c>
      <c r="B35" s="171"/>
      <c r="C35" s="171"/>
      <c r="D35" s="171"/>
      <c r="E35" s="171"/>
      <c r="F35" s="171"/>
      <c r="G35" s="171"/>
      <c r="H35" s="171"/>
      <c r="I35" s="171"/>
    </row>
    <row r="36" spans="1:10" s="112" customFormat="1" ht="12" x14ac:dyDescent="0.2">
      <c r="A36" s="172" t="s">
        <v>202</v>
      </c>
      <c r="B36" s="174" t="s">
        <v>7</v>
      </c>
      <c r="C36" s="175"/>
      <c r="D36" s="175"/>
      <c r="E36" s="175" t="s">
        <v>8</v>
      </c>
      <c r="F36" s="175"/>
      <c r="G36" s="175"/>
      <c r="H36" s="175" t="s">
        <v>9</v>
      </c>
      <c r="I36" s="175"/>
      <c r="J36" s="175"/>
    </row>
    <row r="37" spans="1:10" s="112" customFormat="1" x14ac:dyDescent="0.2">
      <c r="A37" s="173"/>
      <c r="B37" s="164" t="s">
        <v>414</v>
      </c>
      <c r="C37" s="176" t="s">
        <v>390</v>
      </c>
      <c r="D37" s="176"/>
      <c r="E37" s="164" t="s">
        <v>414</v>
      </c>
      <c r="F37" s="176" t="s">
        <v>390</v>
      </c>
      <c r="G37" s="176"/>
      <c r="H37" s="164" t="s">
        <v>414</v>
      </c>
      <c r="I37" s="176" t="s">
        <v>390</v>
      </c>
      <c r="J37" s="176"/>
    </row>
    <row r="38" spans="1:10" ht="13.5" customHeight="1" x14ac:dyDescent="0.2">
      <c r="A38" s="173"/>
      <c r="B38" s="175" t="s">
        <v>10</v>
      </c>
      <c r="C38" s="175"/>
      <c r="D38" s="166" t="s">
        <v>415</v>
      </c>
      <c r="E38" s="175" t="s">
        <v>10</v>
      </c>
      <c r="F38" s="175"/>
      <c r="G38" s="166" t="s">
        <v>415</v>
      </c>
      <c r="H38" s="175" t="s">
        <v>10</v>
      </c>
      <c r="I38" s="175"/>
      <c r="J38" s="166" t="s">
        <v>415</v>
      </c>
    </row>
    <row r="39" spans="1:10" ht="3.75" customHeight="1" x14ac:dyDescent="0.2">
      <c r="A39" s="100"/>
      <c r="B39" s="100"/>
      <c r="C39" s="100"/>
      <c r="D39" s="100"/>
      <c r="E39" s="100"/>
      <c r="F39" s="100"/>
      <c r="G39" s="100"/>
      <c r="H39" s="100"/>
    </row>
    <row r="40" spans="1:10" ht="40.5" customHeight="1" x14ac:dyDescent="0.2">
      <c r="A40" s="113" t="s">
        <v>203</v>
      </c>
      <c r="B40" s="114">
        <f>SUM(B41:B43)</f>
        <v>672230</v>
      </c>
      <c r="C40" s="114">
        <f>SUM(C41:C43)</f>
        <v>437597</v>
      </c>
      <c r="D40" s="143">
        <f t="shared" ref="D40:D43" si="3">C40*100/B40</f>
        <v>65.096321199589426</v>
      </c>
      <c r="E40" s="114">
        <f>SUM(E41:E43)</f>
        <v>631733</v>
      </c>
      <c r="F40" s="114">
        <f>SUM(F41:F43)</f>
        <v>626378</v>
      </c>
      <c r="G40" s="143">
        <f t="shared" ref="G40:G43" si="4">F40*100/E40</f>
        <v>99.152331760411442</v>
      </c>
      <c r="H40" s="114">
        <f>SUM(H41:H43)</f>
        <v>120304</v>
      </c>
      <c r="I40" s="114">
        <f>SUM(I41:I43)</f>
        <v>148987</v>
      </c>
      <c r="J40" s="143">
        <f t="shared" ref="J40:J43" si="5">I40*100/H40</f>
        <v>123.84210001329964</v>
      </c>
    </row>
    <row r="41" spans="1:10" ht="18.75" customHeight="1" x14ac:dyDescent="0.2">
      <c r="A41" s="115" t="s">
        <v>188</v>
      </c>
      <c r="B41" s="27">
        <f>'Tabl. II (2)'!B153</f>
        <v>566075</v>
      </c>
      <c r="C41" s="27">
        <f>'Tabl. II (2)'!C153</f>
        <v>373372</v>
      </c>
      <c r="D41" s="20">
        <f t="shared" si="3"/>
        <v>65.958044428741772</v>
      </c>
      <c r="E41" s="27">
        <f>'Tabl. II (2)'!E153</f>
        <v>532484</v>
      </c>
      <c r="F41" s="27">
        <f>'Tabl. II (2)'!F153</f>
        <v>538987</v>
      </c>
      <c r="G41" s="20">
        <f t="shared" si="4"/>
        <v>101.22125735233359</v>
      </c>
      <c r="H41" s="27">
        <f>'Tabl. II (2)'!H153</f>
        <v>106552</v>
      </c>
      <c r="I41" s="27">
        <f>'Tabl. II (2)'!I153</f>
        <v>126803</v>
      </c>
      <c r="J41" s="20">
        <f t="shared" si="5"/>
        <v>119.00574367445003</v>
      </c>
    </row>
    <row r="42" spans="1:10" ht="14.1" customHeight="1" x14ac:dyDescent="0.2">
      <c r="A42" s="116" t="s">
        <v>194</v>
      </c>
      <c r="B42" s="99">
        <f>'Tabl. II (2)'!B185</f>
        <v>116</v>
      </c>
      <c r="C42" s="99">
        <f>'Tabl. II (2)'!C185</f>
        <v>37</v>
      </c>
      <c r="D42" s="144">
        <f t="shared" si="3"/>
        <v>31.896551724137932</v>
      </c>
      <c r="E42" s="99">
        <f>'Tabl. II (2)'!E185</f>
        <v>45</v>
      </c>
      <c r="F42" s="99">
        <f>'Tabl. II (2)'!F185</f>
        <v>86</v>
      </c>
      <c r="G42" s="144">
        <f t="shared" si="4"/>
        <v>191.11111111111111</v>
      </c>
      <c r="H42" s="99">
        <f>'Tabl. II (2)'!H185</f>
        <v>77</v>
      </c>
      <c r="I42" s="99">
        <f>'Tabl. II (2)'!I185</f>
        <v>23</v>
      </c>
      <c r="J42" s="144">
        <f t="shared" si="5"/>
        <v>29.870129870129869</v>
      </c>
    </row>
    <row r="43" spans="1:10" ht="14.1" customHeight="1" x14ac:dyDescent="0.2">
      <c r="A43" s="116" t="s">
        <v>204</v>
      </c>
      <c r="B43" s="99">
        <f>'Tabl. II (2)'!B197</f>
        <v>106039</v>
      </c>
      <c r="C43" s="99">
        <f>'Tabl. II (2)'!C197</f>
        <v>64188</v>
      </c>
      <c r="D43" s="144">
        <f t="shared" si="3"/>
        <v>60.532445609634195</v>
      </c>
      <c r="E43" s="99">
        <f>'Tabl. II (2)'!E197</f>
        <v>99204</v>
      </c>
      <c r="F43" s="99">
        <f>'Tabl. II (2)'!F197</f>
        <v>87305</v>
      </c>
      <c r="G43" s="144">
        <f t="shared" si="4"/>
        <v>88.00552397080763</v>
      </c>
      <c r="H43" s="99">
        <f>'Tabl. II (2)'!H197</f>
        <v>13675</v>
      </c>
      <c r="I43" s="99">
        <f>'Tabl. II (2)'!I197</f>
        <v>22161</v>
      </c>
      <c r="J43" s="144">
        <f t="shared" si="5"/>
        <v>162.05484460694697</v>
      </c>
    </row>
    <row r="44" spans="1:10" ht="9.75" customHeight="1" x14ac:dyDescent="0.2">
      <c r="A44" s="100"/>
      <c r="B44" s="100"/>
      <c r="C44" s="100"/>
      <c r="D44" s="100"/>
      <c r="E44" s="100"/>
      <c r="F44" s="100"/>
      <c r="G44" s="100"/>
      <c r="H44" s="100"/>
      <c r="I44" s="100"/>
    </row>
    <row r="45" spans="1:10" ht="9" customHeight="1" x14ac:dyDescent="0.2">
      <c r="A45" s="100"/>
      <c r="B45" s="100"/>
      <c r="C45" s="100"/>
      <c r="D45" s="100"/>
      <c r="E45" s="100"/>
      <c r="F45" s="100"/>
      <c r="G45" s="100"/>
      <c r="H45" s="100"/>
      <c r="I45" s="100"/>
    </row>
    <row r="46" spans="1:10" x14ac:dyDescent="0.2">
      <c r="A46" s="101" t="s">
        <v>205</v>
      </c>
      <c r="C46" s="106"/>
      <c r="D46" s="106"/>
      <c r="E46" s="106"/>
      <c r="F46" s="106"/>
      <c r="G46" s="106"/>
      <c r="H46" s="106"/>
      <c r="I46" s="106"/>
    </row>
    <row r="47" spans="1:10" ht="6" customHeight="1" x14ac:dyDescent="0.2">
      <c r="A47" s="64"/>
      <c r="B47" s="64"/>
      <c r="C47" s="106"/>
      <c r="D47" s="106"/>
      <c r="E47" s="106"/>
      <c r="F47" s="106"/>
      <c r="G47" s="106"/>
      <c r="H47" s="106"/>
      <c r="I47" s="106"/>
    </row>
    <row r="48" spans="1:10" ht="43.5" customHeight="1" x14ac:dyDescent="0.2">
      <c r="A48" s="167" t="s">
        <v>177</v>
      </c>
      <c r="B48" s="167"/>
      <c r="C48" s="168"/>
      <c r="D48" s="157"/>
      <c r="E48" s="157"/>
      <c r="F48" s="169" t="s">
        <v>178</v>
      </c>
      <c r="G48" s="169"/>
      <c r="H48" s="169"/>
      <c r="I48" s="169"/>
    </row>
    <row r="49" spans="1:10" ht="12.75" customHeight="1" x14ac:dyDescent="0.2">
      <c r="A49" s="104"/>
      <c r="B49" s="104"/>
      <c r="C49" s="117"/>
      <c r="D49" s="117"/>
      <c r="E49" s="117"/>
      <c r="F49" s="117"/>
      <c r="G49" s="117"/>
      <c r="H49" s="117"/>
      <c r="I49" s="117"/>
    </row>
    <row r="50" spans="1:10" x14ac:dyDescent="0.2">
      <c r="A50" s="104"/>
      <c r="B50" s="104"/>
      <c r="C50" s="117"/>
      <c r="D50" s="117"/>
      <c r="E50" s="117"/>
      <c r="F50" s="117"/>
      <c r="G50" s="117"/>
      <c r="H50" s="117"/>
    </row>
    <row r="51" spans="1:10" x14ac:dyDescent="0.2">
      <c r="A51" s="104"/>
      <c r="C51" s="68"/>
      <c r="D51" s="68"/>
      <c r="E51" s="68"/>
      <c r="F51" s="68"/>
      <c r="G51" s="68"/>
      <c r="I51" s="68"/>
      <c r="J51" s="68"/>
    </row>
    <row r="52" spans="1:10" x14ac:dyDescent="0.2">
      <c r="A52" s="104"/>
      <c r="B52" s="104"/>
      <c r="C52" s="117"/>
      <c r="D52" s="106"/>
      <c r="E52" s="106"/>
      <c r="F52" s="106"/>
      <c r="G52" s="117"/>
      <c r="H52" s="117"/>
      <c r="I52" s="117"/>
    </row>
    <row r="53" spans="1:10" x14ac:dyDescent="0.2">
      <c r="A53" s="104"/>
      <c r="B53" s="104"/>
      <c r="C53" s="117"/>
      <c r="D53" s="106"/>
      <c r="E53" s="117"/>
      <c r="F53" s="117"/>
      <c r="G53" s="117"/>
      <c r="H53" s="117"/>
      <c r="I53" s="117"/>
    </row>
    <row r="54" spans="1:10" x14ac:dyDescent="0.2">
      <c r="A54" s="104"/>
      <c r="B54" s="104"/>
      <c r="C54" s="117"/>
      <c r="D54" s="117"/>
      <c r="E54" s="117"/>
      <c r="F54" s="117"/>
      <c r="G54" s="117"/>
      <c r="H54" s="117"/>
      <c r="I54" s="117"/>
    </row>
    <row r="55" spans="1:10" x14ac:dyDescent="0.2">
      <c r="A55" s="104"/>
      <c r="B55" s="104"/>
      <c r="C55" s="117"/>
      <c r="D55" s="117"/>
      <c r="E55" s="117"/>
      <c r="F55" s="117"/>
      <c r="G55" s="117"/>
      <c r="H55" s="117"/>
      <c r="I55" s="117"/>
    </row>
    <row r="56" spans="1:10" x14ac:dyDescent="0.2">
      <c r="A56" s="104"/>
      <c r="B56" s="104"/>
      <c r="C56" s="104"/>
      <c r="D56" s="104"/>
      <c r="E56" s="104"/>
      <c r="F56" s="104"/>
      <c r="G56" s="104"/>
      <c r="H56" s="104"/>
      <c r="I56" s="104"/>
    </row>
    <row r="57" spans="1:10" x14ac:dyDescent="0.2">
      <c r="A57" s="104"/>
      <c r="B57" s="104"/>
      <c r="C57" s="104"/>
      <c r="D57" s="104"/>
      <c r="E57" s="104"/>
      <c r="F57" s="104"/>
      <c r="G57" s="104"/>
      <c r="H57" s="104"/>
      <c r="I57" s="104"/>
    </row>
    <row r="58" spans="1:10" x14ac:dyDescent="0.2">
      <c r="A58" s="104"/>
      <c r="B58" s="104"/>
      <c r="C58" s="104"/>
      <c r="D58" s="104"/>
      <c r="E58" s="104"/>
      <c r="F58" s="104"/>
      <c r="G58" s="104"/>
      <c r="H58" s="104"/>
      <c r="I58" s="104"/>
    </row>
    <row r="59" spans="1:10" x14ac:dyDescent="0.2">
      <c r="A59" s="104"/>
      <c r="B59" s="104"/>
      <c r="C59" s="104"/>
      <c r="D59" s="104"/>
      <c r="E59" s="104"/>
      <c r="F59" s="104"/>
      <c r="G59" s="104"/>
      <c r="H59" s="104"/>
      <c r="I59" s="104"/>
    </row>
    <row r="60" spans="1:10" x14ac:dyDescent="0.2">
      <c r="A60" s="104"/>
      <c r="B60" s="104"/>
      <c r="C60" s="104"/>
      <c r="D60" s="104"/>
      <c r="E60" s="104"/>
      <c r="F60" s="104"/>
      <c r="G60" s="104"/>
      <c r="H60" s="104"/>
      <c r="I60" s="104"/>
    </row>
    <row r="61" spans="1:10" x14ac:dyDescent="0.2">
      <c r="A61" s="104"/>
      <c r="B61" s="104"/>
      <c r="C61" s="104"/>
      <c r="D61" s="104"/>
      <c r="E61" s="104"/>
      <c r="F61" s="104"/>
      <c r="G61" s="104"/>
      <c r="H61" s="104"/>
      <c r="I61" s="104"/>
    </row>
    <row r="62" spans="1:10" x14ac:dyDescent="0.2">
      <c r="A62" s="104"/>
      <c r="B62" s="104"/>
      <c r="C62" s="104"/>
      <c r="D62" s="104"/>
      <c r="E62" s="104"/>
      <c r="F62" s="104"/>
      <c r="G62" s="104"/>
      <c r="H62" s="104"/>
      <c r="I62" s="104"/>
    </row>
    <row r="63" spans="1:10" x14ac:dyDescent="0.2">
      <c r="A63" s="104"/>
      <c r="B63" s="104"/>
      <c r="C63" s="104"/>
      <c r="D63" s="104"/>
      <c r="E63" s="104"/>
      <c r="F63" s="104"/>
      <c r="G63" s="104"/>
      <c r="H63" s="104"/>
      <c r="I63" s="104"/>
    </row>
    <row r="64" spans="1:10" ht="6" customHeight="1" x14ac:dyDescent="0.2">
      <c r="A64" s="104"/>
      <c r="B64" s="104"/>
      <c r="C64" s="104"/>
      <c r="D64" s="104"/>
      <c r="E64" s="104"/>
      <c r="F64" s="104"/>
      <c r="G64" s="104"/>
      <c r="H64" s="104"/>
      <c r="I64" s="104"/>
    </row>
    <row r="65" spans="1:9" x14ac:dyDescent="0.2">
      <c r="A65" s="104"/>
      <c r="B65" s="104"/>
      <c r="C65" s="104"/>
      <c r="D65" s="104"/>
      <c r="E65" s="104"/>
      <c r="F65" s="104"/>
      <c r="G65" s="104"/>
      <c r="H65" s="104"/>
      <c r="I65" s="104"/>
    </row>
    <row r="66" spans="1:9" x14ac:dyDescent="0.2">
      <c r="A66" s="104"/>
      <c r="B66" s="104"/>
      <c r="C66" s="104"/>
      <c r="D66" s="104"/>
      <c r="E66" s="104"/>
      <c r="F66" s="104"/>
      <c r="G66" s="104"/>
      <c r="H66" s="104"/>
      <c r="I66" s="104"/>
    </row>
    <row r="67" spans="1:9" x14ac:dyDescent="0.2">
      <c r="A67" s="104"/>
      <c r="B67" s="104"/>
      <c r="C67" s="104"/>
      <c r="D67" s="104"/>
      <c r="E67" s="104"/>
      <c r="F67" s="104"/>
      <c r="G67" s="104"/>
      <c r="H67" s="104"/>
      <c r="I67" s="104"/>
    </row>
    <row r="68" spans="1:9" x14ac:dyDescent="0.2">
      <c r="A68" s="104"/>
      <c r="B68" s="104"/>
      <c r="C68" s="104"/>
      <c r="D68" s="104"/>
      <c r="E68" s="104"/>
      <c r="F68" s="104"/>
      <c r="G68" s="104"/>
      <c r="H68" s="104"/>
      <c r="I68" s="104"/>
    </row>
    <row r="69" spans="1:9" x14ac:dyDescent="0.2">
      <c r="A69" s="104"/>
      <c r="B69" s="104"/>
      <c r="C69" s="104"/>
      <c r="D69" s="104"/>
      <c r="E69" s="104"/>
      <c r="F69" s="104"/>
      <c r="G69" s="104"/>
      <c r="H69" s="104"/>
      <c r="I69" s="104"/>
    </row>
    <row r="70" spans="1:9" x14ac:dyDescent="0.2">
      <c r="A70" s="104"/>
      <c r="B70" s="104"/>
      <c r="C70" s="104"/>
      <c r="D70" s="104"/>
      <c r="E70" s="104"/>
      <c r="F70" s="104"/>
      <c r="G70" s="104"/>
      <c r="H70" s="104"/>
      <c r="I70" s="104"/>
    </row>
    <row r="71" spans="1:9" x14ac:dyDescent="0.2">
      <c r="A71" s="104"/>
      <c r="B71" s="104"/>
      <c r="C71" s="104"/>
      <c r="D71" s="104"/>
      <c r="E71" s="104"/>
      <c r="F71" s="104"/>
      <c r="G71" s="104"/>
      <c r="H71" s="104"/>
      <c r="I71" s="104"/>
    </row>
    <row r="72" spans="1:9" x14ac:dyDescent="0.2">
      <c r="A72" s="104"/>
      <c r="B72" s="104"/>
      <c r="C72" s="104"/>
      <c r="D72" s="104"/>
      <c r="E72" s="104"/>
      <c r="F72" s="104"/>
      <c r="G72" s="104"/>
      <c r="H72" s="104"/>
      <c r="I72" s="104"/>
    </row>
    <row r="73" spans="1:9" x14ac:dyDescent="0.2">
      <c r="A73" s="104"/>
      <c r="B73" s="104"/>
      <c r="C73" s="104"/>
      <c r="D73" s="104"/>
      <c r="E73" s="104"/>
      <c r="F73" s="104"/>
      <c r="G73" s="104"/>
      <c r="H73" s="104"/>
      <c r="I73" s="104"/>
    </row>
    <row r="74" spans="1:9" x14ac:dyDescent="0.2">
      <c r="A74" s="104"/>
      <c r="B74" s="104"/>
      <c r="C74" s="104"/>
      <c r="D74" s="104"/>
      <c r="E74" s="104"/>
      <c r="F74" s="104"/>
      <c r="G74" s="104"/>
      <c r="H74" s="104"/>
      <c r="I74" s="104"/>
    </row>
    <row r="75" spans="1:9" x14ac:dyDescent="0.2">
      <c r="A75" s="104"/>
      <c r="B75" s="104"/>
      <c r="C75" s="104"/>
      <c r="D75" s="104"/>
      <c r="E75" s="104"/>
      <c r="F75" s="104"/>
      <c r="G75" s="104"/>
      <c r="H75" s="104"/>
      <c r="I75" s="104"/>
    </row>
    <row r="76" spans="1:9" x14ac:dyDescent="0.2">
      <c r="A76" s="104"/>
      <c r="B76" s="104"/>
      <c r="C76" s="104"/>
      <c r="D76" s="104"/>
      <c r="E76" s="104"/>
      <c r="F76" s="104"/>
      <c r="G76" s="104"/>
      <c r="H76" s="104"/>
      <c r="I76" s="104"/>
    </row>
    <row r="77" spans="1:9" x14ac:dyDescent="0.2">
      <c r="A77" s="104"/>
      <c r="B77" s="104"/>
      <c r="C77" s="104"/>
      <c r="D77" s="104"/>
      <c r="E77" s="104"/>
      <c r="F77" s="104"/>
      <c r="G77" s="104"/>
      <c r="H77" s="104"/>
      <c r="I77" s="104"/>
    </row>
    <row r="78" spans="1:9" x14ac:dyDescent="0.2">
      <c r="A78" s="104"/>
      <c r="B78" s="104"/>
      <c r="C78" s="104"/>
      <c r="D78" s="104"/>
      <c r="E78" s="104"/>
      <c r="F78" s="104"/>
      <c r="G78" s="104"/>
      <c r="H78" s="104"/>
      <c r="I78" s="104"/>
    </row>
    <row r="79" spans="1:9" x14ac:dyDescent="0.2">
      <c r="A79" s="104"/>
      <c r="B79" s="104"/>
      <c r="C79" s="104"/>
      <c r="D79" s="104"/>
      <c r="E79" s="104"/>
      <c r="F79" s="104"/>
      <c r="G79" s="104"/>
      <c r="H79" s="104"/>
      <c r="I79" s="104"/>
    </row>
    <row r="80" spans="1:9" x14ac:dyDescent="0.2">
      <c r="A80" s="104"/>
      <c r="B80" s="104"/>
      <c r="C80" s="104"/>
      <c r="D80" s="104"/>
      <c r="E80" s="104"/>
      <c r="F80" s="104"/>
      <c r="G80" s="104"/>
      <c r="H80" s="104"/>
      <c r="I80" s="104"/>
    </row>
    <row r="81" spans="1:9" x14ac:dyDescent="0.2">
      <c r="A81" s="104"/>
      <c r="B81" s="104"/>
      <c r="C81" s="104"/>
      <c r="D81" s="104"/>
      <c r="E81" s="104"/>
      <c r="F81" s="104"/>
      <c r="G81" s="104"/>
      <c r="H81" s="104"/>
      <c r="I81" s="104"/>
    </row>
    <row r="82" spans="1:9" x14ac:dyDescent="0.2">
      <c r="A82" s="104"/>
      <c r="B82" s="104"/>
      <c r="C82" s="104"/>
      <c r="D82" s="104"/>
      <c r="E82" s="104"/>
      <c r="F82" s="104"/>
      <c r="G82" s="104"/>
      <c r="H82" s="104"/>
      <c r="I82" s="104"/>
    </row>
    <row r="83" spans="1:9" x14ac:dyDescent="0.2">
      <c r="A83" s="104"/>
      <c r="B83" s="104"/>
      <c r="C83" s="104"/>
      <c r="D83" s="104"/>
      <c r="E83" s="104"/>
      <c r="F83" s="104"/>
      <c r="G83" s="104"/>
      <c r="H83" s="104"/>
      <c r="I83" s="104"/>
    </row>
    <row r="84" spans="1:9" x14ac:dyDescent="0.2">
      <c r="A84" s="104"/>
      <c r="B84" s="104"/>
      <c r="C84" s="104"/>
      <c r="D84" s="104"/>
      <c r="E84" s="104"/>
      <c r="F84" s="104"/>
      <c r="G84" s="104"/>
      <c r="H84" s="104"/>
      <c r="I84" s="104"/>
    </row>
    <row r="85" spans="1:9" x14ac:dyDescent="0.2">
      <c r="A85" s="104"/>
      <c r="B85" s="104"/>
      <c r="C85" s="104"/>
      <c r="D85" s="104"/>
      <c r="E85" s="104"/>
      <c r="F85" s="104"/>
      <c r="G85" s="104"/>
      <c r="H85" s="104"/>
      <c r="I85" s="104"/>
    </row>
    <row r="86" spans="1:9" x14ac:dyDescent="0.2">
      <c r="A86" s="104"/>
      <c r="B86" s="104"/>
      <c r="C86" s="104"/>
      <c r="D86" s="104"/>
      <c r="E86" s="104"/>
      <c r="F86" s="104"/>
      <c r="G86" s="104"/>
      <c r="H86" s="104"/>
      <c r="I86" s="104"/>
    </row>
    <row r="87" spans="1:9" x14ac:dyDescent="0.2">
      <c r="A87" s="104"/>
      <c r="B87" s="104"/>
      <c r="C87" s="104"/>
      <c r="D87" s="104"/>
      <c r="E87" s="104"/>
      <c r="F87" s="104"/>
      <c r="G87" s="104"/>
      <c r="H87" s="104"/>
      <c r="I87" s="104"/>
    </row>
    <row r="88" spans="1:9" x14ac:dyDescent="0.2">
      <c r="A88" s="104"/>
      <c r="B88" s="104"/>
      <c r="C88" s="104"/>
      <c r="D88" s="104"/>
      <c r="E88" s="104"/>
      <c r="F88" s="104"/>
      <c r="G88" s="104"/>
      <c r="H88" s="104"/>
      <c r="I88" s="104"/>
    </row>
    <row r="89" spans="1:9" x14ac:dyDescent="0.2">
      <c r="A89" s="104"/>
      <c r="B89" s="104"/>
      <c r="C89" s="104"/>
      <c r="D89" s="104"/>
      <c r="E89" s="104"/>
      <c r="F89" s="104"/>
      <c r="G89" s="104"/>
      <c r="H89" s="104"/>
      <c r="I89" s="104"/>
    </row>
    <row r="90" spans="1:9" x14ac:dyDescent="0.2">
      <c r="A90" s="104"/>
      <c r="B90" s="104"/>
      <c r="C90" s="104"/>
      <c r="D90" s="104"/>
      <c r="E90" s="104"/>
      <c r="F90" s="104"/>
      <c r="G90" s="104"/>
      <c r="H90" s="104"/>
      <c r="I90" s="104"/>
    </row>
    <row r="91" spans="1:9" x14ac:dyDescent="0.2">
      <c r="A91" s="104"/>
      <c r="B91" s="104"/>
      <c r="C91" s="104"/>
      <c r="D91" s="104"/>
      <c r="E91" s="104"/>
      <c r="F91" s="104"/>
      <c r="G91" s="104"/>
      <c r="H91" s="104"/>
      <c r="I91" s="104"/>
    </row>
    <row r="92" spans="1:9" x14ac:dyDescent="0.2">
      <c r="A92" s="104"/>
      <c r="B92" s="104"/>
      <c r="C92" s="104"/>
      <c r="D92" s="104"/>
      <c r="E92" s="104"/>
      <c r="F92" s="104"/>
      <c r="G92" s="104"/>
      <c r="H92" s="104"/>
      <c r="I92" s="104"/>
    </row>
    <row r="93" spans="1:9" x14ac:dyDescent="0.2">
      <c r="A93" s="104"/>
      <c r="B93" s="104"/>
      <c r="C93" s="104"/>
      <c r="D93" s="104"/>
      <c r="E93" s="104"/>
      <c r="F93" s="104"/>
      <c r="G93" s="104"/>
      <c r="H93" s="104"/>
      <c r="I93" s="104"/>
    </row>
    <row r="94" spans="1:9" x14ac:dyDescent="0.2">
      <c r="A94" s="104"/>
      <c r="B94" s="104"/>
      <c r="C94" s="104"/>
      <c r="D94" s="104"/>
      <c r="E94" s="104"/>
      <c r="F94" s="104"/>
      <c r="G94" s="104"/>
      <c r="H94" s="104"/>
      <c r="I94" s="104"/>
    </row>
    <row r="95" spans="1:9" x14ac:dyDescent="0.2">
      <c r="A95" s="104"/>
      <c r="B95" s="104"/>
      <c r="C95" s="104"/>
      <c r="D95" s="104"/>
      <c r="E95" s="104"/>
      <c r="F95" s="104"/>
      <c r="G95" s="104"/>
      <c r="H95" s="104"/>
      <c r="I95" s="104"/>
    </row>
    <row r="96" spans="1:9" x14ac:dyDescent="0.2">
      <c r="A96" s="104"/>
      <c r="B96" s="104"/>
      <c r="C96" s="104"/>
      <c r="D96" s="104"/>
      <c r="E96" s="104"/>
      <c r="F96" s="104"/>
      <c r="G96" s="104"/>
      <c r="H96" s="104"/>
      <c r="I96" s="104"/>
    </row>
    <row r="97" spans="1:9" x14ac:dyDescent="0.2">
      <c r="A97" s="104"/>
      <c r="B97" s="104"/>
      <c r="C97" s="104"/>
      <c r="D97" s="104"/>
      <c r="E97" s="104"/>
      <c r="F97" s="104"/>
      <c r="G97" s="104"/>
      <c r="H97" s="104"/>
      <c r="I97" s="104"/>
    </row>
    <row r="98" spans="1:9" x14ac:dyDescent="0.2">
      <c r="A98" s="104"/>
      <c r="B98" s="104"/>
      <c r="C98" s="104"/>
      <c r="D98" s="104"/>
      <c r="E98" s="104"/>
      <c r="F98" s="104"/>
      <c r="G98" s="104"/>
      <c r="H98" s="104"/>
      <c r="I98" s="104"/>
    </row>
    <row r="99" spans="1:9" x14ac:dyDescent="0.2">
      <c r="A99" s="104"/>
      <c r="B99" s="104"/>
      <c r="C99" s="104"/>
      <c r="D99" s="104"/>
      <c r="E99" s="104"/>
      <c r="F99" s="104"/>
      <c r="G99" s="104"/>
      <c r="H99" s="104"/>
      <c r="I99" s="104"/>
    </row>
    <row r="100" spans="1:9" x14ac:dyDescent="0.2">
      <c r="A100" s="104"/>
      <c r="B100" s="104"/>
      <c r="C100" s="104"/>
      <c r="D100" s="104"/>
      <c r="E100" s="104"/>
      <c r="F100" s="104"/>
      <c r="G100" s="104"/>
      <c r="H100" s="104"/>
      <c r="I100" s="104"/>
    </row>
    <row r="101" spans="1:9" ht="13.5" customHeight="1" x14ac:dyDescent="0.2">
      <c r="A101" s="104"/>
      <c r="B101" s="104"/>
      <c r="C101" s="104"/>
      <c r="D101" s="104"/>
      <c r="E101" s="104"/>
      <c r="F101" s="104"/>
      <c r="G101" s="104"/>
      <c r="H101" s="104"/>
      <c r="I101" s="104"/>
    </row>
    <row r="102" spans="1:9" ht="34.5" customHeight="1" x14ac:dyDescent="0.2">
      <c r="A102" s="104"/>
      <c r="B102" s="104"/>
      <c r="C102" s="104"/>
      <c r="D102" s="104"/>
      <c r="E102" s="104"/>
      <c r="F102" s="104"/>
      <c r="G102" s="104"/>
      <c r="H102" s="104"/>
      <c r="I102" s="104"/>
    </row>
    <row r="103" spans="1:9" x14ac:dyDescent="0.2">
      <c r="A103" s="104"/>
      <c r="B103" s="104"/>
      <c r="C103" s="104"/>
      <c r="D103" s="104"/>
      <c r="E103" s="104"/>
      <c r="F103" s="104"/>
      <c r="G103" s="104"/>
      <c r="H103" s="104"/>
      <c r="I103" s="104"/>
    </row>
    <row r="104" spans="1:9" x14ac:dyDescent="0.2">
      <c r="A104" s="104"/>
      <c r="B104" s="104"/>
      <c r="C104" s="104"/>
      <c r="D104" s="104"/>
      <c r="E104" s="104"/>
      <c r="F104" s="104"/>
      <c r="G104" s="104"/>
      <c r="H104" s="104"/>
      <c r="I104" s="104"/>
    </row>
    <row r="105" spans="1:9" x14ac:dyDescent="0.2">
      <c r="A105" s="104"/>
      <c r="B105" s="104"/>
      <c r="C105" s="104"/>
      <c r="D105" s="104"/>
      <c r="E105" s="104"/>
      <c r="F105" s="104"/>
      <c r="G105" s="104"/>
      <c r="H105" s="104"/>
      <c r="I105" s="104"/>
    </row>
    <row r="106" spans="1:9" x14ac:dyDescent="0.2">
      <c r="A106" s="104"/>
      <c r="B106" s="104"/>
      <c r="C106" s="104"/>
      <c r="D106" s="104"/>
      <c r="E106" s="104"/>
      <c r="F106" s="104"/>
      <c r="G106" s="104"/>
      <c r="H106" s="104"/>
      <c r="I106" s="104"/>
    </row>
    <row r="107" spans="1:9" x14ac:dyDescent="0.2">
      <c r="A107" s="104"/>
      <c r="B107" s="104"/>
      <c r="C107" s="104"/>
      <c r="D107" s="104"/>
      <c r="E107" s="104"/>
      <c r="F107" s="104"/>
      <c r="G107" s="104"/>
      <c r="H107" s="104"/>
      <c r="I107" s="104"/>
    </row>
    <row r="108" spans="1:9" x14ac:dyDescent="0.2">
      <c r="A108" s="104"/>
      <c r="B108" s="104"/>
      <c r="C108" s="104"/>
      <c r="D108" s="104"/>
      <c r="E108" s="104"/>
      <c r="F108" s="104"/>
      <c r="G108" s="104"/>
      <c r="H108" s="104"/>
      <c r="I108" s="104"/>
    </row>
    <row r="109" spans="1:9" x14ac:dyDescent="0.2">
      <c r="A109" s="104"/>
      <c r="B109" s="104"/>
      <c r="C109" s="104"/>
      <c r="D109" s="104"/>
      <c r="E109" s="104"/>
      <c r="F109" s="104"/>
      <c r="G109" s="104"/>
      <c r="H109" s="104"/>
      <c r="I109" s="104"/>
    </row>
    <row r="110" spans="1:9" x14ac:dyDescent="0.2">
      <c r="A110" s="104"/>
      <c r="B110" s="104"/>
      <c r="C110" s="104"/>
      <c r="D110" s="104"/>
      <c r="E110" s="104"/>
      <c r="F110" s="104"/>
      <c r="G110" s="104"/>
      <c r="H110" s="104"/>
      <c r="I110" s="104"/>
    </row>
    <row r="111" spans="1:9" x14ac:dyDescent="0.2">
      <c r="A111" s="104"/>
      <c r="B111" s="104"/>
      <c r="C111" s="104"/>
      <c r="D111" s="104"/>
      <c r="E111" s="104"/>
      <c r="F111" s="104"/>
      <c r="G111" s="104"/>
      <c r="H111" s="104"/>
      <c r="I111" s="104"/>
    </row>
    <row r="112" spans="1:9" x14ac:dyDescent="0.2">
      <c r="A112" s="104"/>
      <c r="B112" s="104"/>
      <c r="C112" s="104"/>
      <c r="D112" s="104"/>
      <c r="E112" s="104"/>
      <c r="F112" s="104"/>
      <c r="G112" s="104"/>
      <c r="H112" s="104"/>
      <c r="I112" s="104"/>
    </row>
    <row r="113" spans="1:9" x14ac:dyDescent="0.2">
      <c r="A113" s="104"/>
      <c r="B113" s="104"/>
      <c r="C113" s="104"/>
      <c r="D113" s="104"/>
      <c r="E113" s="104"/>
      <c r="F113" s="104"/>
      <c r="G113" s="104"/>
      <c r="H113" s="104"/>
      <c r="I113" s="104"/>
    </row>
    <row r="114" spans="1:9" x14ac:dyDescent="0.2">
      <c r="A114" s="104"/>
      <c r="B114" s="104"/>
      <c r="C114" s="104"/>
      <c r="D114" s="104"/>
      <c r="E114" s="104"/>
      <c r="F114" s="104"/>
      <c r="G114" s="104"/>
      <c r="H114" s="104"/>
      <c r="I114" s="104"/>
    </row>
    <row r="115" spans="1:9" x14ac:dyDescent="0.2">
      <c r="A115" s="104"/>
      <c r="B115" s="104"/>
      <c r="C115" s="104"/>
      <c r="D115" s="104"/>
      <c r="E115" s="104"/>
      <c r="F115" s="104"/>
      <c r="G115" s="104"/>
      <c r="H115" s="104"/>
      <c r="I115" s="104"/>
    </row>
    <row r="116" spans="1:9" x14ac:dyDescent="0.2">
      <c r="A116" s="104"/>
      <c r="B116" s="104"/>
      <c r="C116" s="104"/>
      <c r="D116" s="104"/>
      <c r="E116" s="104"/>
      <c r="F116" s="104"/>
      <c r="G116" s="104"/>
      <c r="H116" s="104"/>
      <c r="I116" s="104"/>
    </row>
    <row r="117" spans="1:9" x14ac:dyDescent="0.2">
      <c r="A117" s="104"/>
      <c r="B117" s="104"/>
      <c r="C117" s="104"/>
      <c r="D117" s="104"/>
      <c r="E117" s="104"/>
      <c r="F117" s="104"/>
      <c r="G117" s="104"/>
      <c r="H117" s="104"/>
      <c r="I117" s="104"/>
    </row>
    <row r="118" spans="1:9" x14ac:dyDescent="0.2">
      <c r="A118" s="104"/>
      <c r="B118" s="104"/>
      <c r="C118" s="104"/>
      <c r="D118" s="104"/>
      <c r="E118" s="104"/>
      <c r="F118" s="104"/>
      <c r="G118" s="104"/>
      <c r="H118" s="104"/>
      <c r="I118" s="104"/>
    </row>
    <row r="119" spans="1:9" x14ac:dyDescent="0.2">
      <c r="A119" s="104"/>
      <c r="B119" s="104"/>
      <c r="C119" s="104"/>
      <c r="D119" s="104"/>
      <c r="E119" s="104"/>
      <c r="F119" s="104"/>
      <c r="G119" s="104"/>
      <c r="H119" s="104"/>
      <c r="I119" s="104"/>
    </row>
    <row r="120" spans="1:9" x14ac:dyDescent="0.2">
      <c r="A120" s="104"/>
      <c r="B120" s="104"/>
      <c r="C120" s="104"/>
      <c r="D120" s="104"/>
      <c r="E120" s="104"/>
      <c r="F120" s="104"/>
      <c r="G120" s="104"/>
      <c r="H120" s="104"/>
      <c r="I120" s="104"/>
    </row>
    <row r="121" spans="1:9" x14ac:dyDescent="0.2">
      <c r="A121" s="104"/>
      <c r="B121" s="104"/>
      <c r="C121" s="104"/>
      <c r="D121" s="104"/>
      <c r="E121" s="104"/>
      <c r="F121" s="104"/>
      <c r="G121" s="104"/>
      <c r="H121" s="104"/>
      <c r="I121" s="104"/>
    </row>
    <row r="122" spans="1:9" x14ac:dyDescent="0.2">
      <c r="A122" s="104"/>
      <c r="B122" s="104"/>
      <c r="C122" s="104"/>
      <c r="D122" s="104"/>
      <c r="E122" s="104"/>
      <c r="F122" s="104"/>
      <c r="G122" s="104"/>
      <c r="H122" s="104"/>
      <c r="I122" s="104"/>
    </row>
    <row r="123" spans="1:9" x14ac:dyDescent="0.2">
      <c r="A123" s="104"/>
      <c r="B123" s="104"/>
      <c r="C123" s="104"/>
      <c r="D123" s="104"/>
      <c r="E123" s="104"/>
      <c r="F123" s="104"/>
      <c r="G123" s="104"/>
      <c r="H123" s="104"/>
      <c r="I123" s="104"/>
    </row>
    <row r="124" spans="1:9" x14ac:dyDescent="0.2">
      <c r="A124" s="104"/>
      <c r="B124" s="104"/>
      <c r="C124" s="104"/>
      <c r="D124" s="104"/>
      <c r="E124" s="104"/>
      <c r="F124" s="104"/>
      <c r="G124" s="104"/>
      <c r="H124" s="104"/>
      <c r="I124" s="104"/>
    </row>
    <row r="125" spans="1:9" x14ac:dyDescent="0.2">
      <c r="A125" s="104"/>
      <c r="B125" s="104"/>
      <c r="C125" s="104"/>
      <c r="D125" s="104"/>
      <c r="E125" s="104"/>
      <c r="F125" s="104"/>
      <c r="G125" s="104"/>
      <c r="H125" s="104"/>
      <c r="I125" s="104"/>
    </row>
    <row r="126" spans="1:9" x14ac:dyDescent="0.2">
      <c r="A126" s="104"/>
      <c r="B126" s="104"/>
      <c r="C126" s="104"/>
      <c r="D126" s="104"/>
      <c r="E126" s="104"/>
      <c r="F126" s="104"/>
      <c r="G126" s="104"/>
      <c r="H126" s="104"/>
      <c r="I126" s="104"/>
    </row>
    <row r="127" spans="1:9" x14ac:dyDescent="0.2">
      <c r="A127" s="104"/>
      <c r="B127" s="104"/>
      <c r="C127" s="104"/>
      <c r="D127" s="104"/>
      <c r="E127" s="104"/>
      <c r="F127" s="104"/>
      <c r="G127" s="104"/>
      <c r="H127" s="104"/>
      <c r="I127" s="104"/>
    </row>
    <row r="128" spans="1:9" x14ac:dyDescent="0.2">
      <c r="A128" s="104"/>
      <c r="B128" s="104"/>
      <c r="C128" s="104"/>
      <c r="D128" s="104"/>
      <c r="E128" s="104"/>
      <c r="F128" s="104"/>
      <c r="G128" s="104"/>
      <c r="H128" s="104"/>
      <c r="I128" s="104"/>
    </row>
    <row r="129" spans="1:9" x14ac:dyDescent="0.2">
      <c r="A129" s="104"/>
      <c r="B129" s="104"/>
      <c r="C129" s="104"/>
      <c r="D129" s="104"/>
      <c r="E129" s="104"/>
      <c r="F129" s="104"/>
      <c r="G129" s="104"/>
      <c r="H129" s="104"/>
      <c r="I129" s="104"/>
    </row>
    <row r="130" spans="1:9" x14ac:dyDescent="0.2">
      <c r="A130" s="104"/>
      <c r="B130" s="104"/>
      <c r="C130" s="104"/>
      <c r="D130" s="104"/>
      <c r="E130" s="104"/>
      <c r="F130" s="104"/>
      <c r="G130" s="104"/>
      <c r="H130" s="104"/>
      <c r="I130" s="104"/>
    </row>
    <row r="131" spans="1:9" x14ac:dyDescent="0.2">
      <c r="A131" s="104"/>
      <c r="B131" s="104"/>
      <c r="C131" s="104"/>
      <c r="D131" s="104"/>
      <c r="E131" s="104"/>
      <c r="F131" s="104"/>
      <c r="G131" s="104"/>
      <c r="H131" s="104"/>
      <c r="I131" s="104"/>
    </row>
    <row r="132" spans="1:9" x14ac:dyDescent="0.2">
      <c r="A132" s="104"/>
      <c r="B132" s="104"/>
      <c r="C132" s="104"/>
      <c r="D132" s="104"/>
      <c r="E132" s="104"/>
      <c r="F132" s="104"/>
      <c r="G132" s="104"/>
      <c r="H132" s="104"/>
      <c r="I132" s="104"/>
    </row>
    <row r="133" spans="1:9" x14ac:dyDescent="0.2">
      <c r="A133" s="104"/>
      <c r="B133" s="104"/>
      <c r="C133" s="104"/>
      <c r="D133" s="104"/>
      <c r="E133" s="104"/>
      <c r="F133" s="104"/>
      <c r="G133" s="104"/>
      <c r="H133" s="104"/>
      <c r="I133" s="104"/>
    </row>
    <row r="134" spans="1:9" x14ac:dyDescent="0.2">
      <c r="A134" s="104"/>
      <c r="B134" s="104"/>
      <c r="C134" s="104"/>
      <c r="D134" s="104"/>
      <c r="E134" s="104"/>
      <c r="F134" s="104"/>
      <c r="G134" s="104"/>
      <c r="H134" s="104"/>
      <c r="I134" s="104"/>
    </row>
    <row r="135" spans="1:9" x14ac:dyDescent="0.2">
      <c r="A135" s="104"/>
      <c r="B135" s="104"/>
      <c r="C135" s="104"/>
      <c r="D135" s="104"/>
      <c r="E135" s="104"/>
      <c r="F135" s="104"/>
      <c r="G135" s="104"/>
      <c r="H135" s="104"/>
      <c r="I135" s="104"/>
    </row>
    <row r="136" spans="1:9" x14ac:dyDescent="0.2">
      <c r="A136" s="104"/>
      <c r="B136" s="104"/>
      <c r="C136" s="104"/>
      <c r="D136" s="104"/>
      <c r="E136" s="104"/>
      <c r="F136" s="104"/>
      <c r="G136" s="104"/>
      <c r="H136" s="104"/>
      <c r="I136" s="104"/>
    </row>
    <row r="137" spans="1:9" x14ac:dyDescent="0.2">
      <c r="A137" s="104"/>
      <c r="B137" s="104"/>
      <c r="C137" s="104"/>
      <c r="D137" s="104"/>
      <c r="E137" s="104"/>
      <c r="F137" s="104"/>
      <c r="G137" s="104"/>
      <c r="H137" s="104"/>
      <c r="I137" s="104"/>
    </row>
    <row r="138" spans="1:9" x14ac:dyDescent="0.2">
      <c r="A138" s="104"/>
      <c r="B138" s="104"/>
      <c r="C138" s="104"/>
      <c r="D138" s="104"/>
      <c r="E138" s="104"/>
      <c r="F138" s="104"/>
      <c r="G138" s="104"/>
      <c r="H138" s="104"/>
      <c r="I138" s="104"/>
    </row>
    <row r="139" spans="1:9" x14ac:dyDescent="0.2">
      <c r="A139" s="104"/>
      <c r="B139" s="104"/>
      <c r="C139" s="104"/>
      <c r="D139" s="104"/>
      <c r="E139" s="104"/>
      <c r="F139" s="104"/>
      <c r="G139" s="104"/>
      <c r="H139" s="104"/>
      <c r="I139" s="104"/>
    </row>
    <row r="140" spans="1:9" x14ac:dyDescent="0.2">
      <c r="A140" s="104"/>
      <c r="B140" s="104"/>
      <c r="C140" s="104"/>
      <c r="D140" s="104"/>
      <c r="E140" s="104"/>
      <c r="F140" s="104"/>
      <c r="G140" s="104"/>
      <c r="H140" s="104"/>
      <c r="I140" s="104"/>
    </row>
    <row r="141" spans="1:9" x14ac:dyDescent="0.2">
      <c r="A141" s="104"/>
      <c r="B141" s="104"/>
      <c r="C141" s="104"/>
      <c r="D141" s="104"/>
      <c r="E141" s="104"/>
      <c r="F141" s="104"/>
      <c r="G141" s="104"/>
      <c r="H141" s="104"/>
      <c r="I141" s="104"/>
    </row>
    <row r="142" spans="1:9" x14ac:dyDescent="0.2">
      <c r="A142" s="104"/>
      <c r="B142" s="104"/>
      <c r="C142" s="104"/>
      <c r="D142" s="104"/>
      <c r="E142" s="104"/>
      <c r="F142" s="104"/>
      <c r="G142" s="104"/>
      <c r="H142" s="104"/>
      <c r="I142" s="104"/>
    </row>
    <row r="143" spans="1:9" x14ac:dyDescent="0.2">
      <c r="A143" s="104"/>
      <c r="B143" s="104"/>
      <c r="C143" s="104"/>
      <c r="D143" s="104"/>
      <c r="E143" s="104"/>
      <c r="F143" s="104"/>
      <c r="G143" s="104"/>
      <c r="H143" s="104"/>
      <c r="I143" s="104"/>
    </row>
    <row r="144" spans="1:9" x14ac:dyDescent="0.2">
      <c r="A144" s="104"/>
      <c r="B144" s="104"/>
      <c r="C144" s="104"/>
      <c r="D144" s="104"/>
      <c r="E144" s="104"/>
      <c r="F144" s="104"/>
      <c r="G144" s="104"/>
      <c r="H144" s="104"/>
      <c r="I144" s="104"/>
    </row>
    <row r="145" spans="1:9" x14ac:dyDescent="0.2">
      <c r="A145" s="104"/>
      <c r="B145" s="104"/>
      <c r="C145" s="104"/>
      <c r="D145" s="104"/>
      <c r="E145" s="104"/>
      <c r="F145" s="104"/>
      <c r="G145" s="104"/>
      <c r="H145" s="104"/>
      <c r="I145" s="104"/>
    </row>
    <row r="146" spans="1:9" x14ac:dyDescent="0.2">
      <c r="A146" s="104"/>
      <c r="B146" s="104"/>
      <c r="C146" s="104"/>
      <c r="D146" s="104"/>
      <c r="E146" s="104"/>
      <c r="F146" s="104"/>
      <c r="G146" s="104"/>
      <c r="H146" s="104"/>
      <c r="I146" s="104"/>
    </row>
    <row r="147" spans="1:9" x14ac:dyDescent="0.2">
      <c r="A147" s="104"/>
      <c r="B147" s="104"/>
      <c r="C147" s="104"/>
      <c r="D147" s="104"/>
      <c r="E147" s="104"/>
      <c r="F147" s="104"/>
      <c r="G147" s="104"/>
      <c r="H147" s="104"/>
      <c r="I147" s="104"/>
    </row>
    <row r="148" spans="1:9" x14ac:dyDescent="0.2">
      <c r="A148" s="104"/>
      <c r="B148" s="104"/>
      <c r="C148" s="104"/>
      <c r="D148" s="104"/>
      <c r="E148" s="104"/>
      <c r="F148" s="104"/>
      <c r="G148" s="104"/>
      <c r="H148" s="104"/>
      <c r="I148" s="104"/>
    </row>
    <row r="149" spans="1:9" x14ac:dyDescent="0.2">
      <c r="A149" s="104"/>
      <c r="B149" s="104"/>
      <c r="C149" s="104"/>
      <c r="D149" s="104"/>
      <c r="E149" s="104"/>
      <c r="F149" s="104"/>
      <c r="G149" s="104"/>
      <c r="H149" s="104"/>
      <c r="I149" s="104"/>
    </row>
    <row r="150" spans="1:9" x14ac:dyDescent="0.2">
      <c r="A150" s="104"/>
      <c r="B150" s="104"/>
      <c r="C150" s="104"/>
      <c r="D150" s="104"/>
      <c r="E150" s="104"/>
      <c r="F150" s="104"/>
      <c r="G150" s="104"/>
      <c r="H150" s="104"/>
      <c r="I150" s="104"/>
    </row>
    <row r="151" spans="1:9" x14ac:dyDescent="0.2">
      <c r="A151" s="104"/>
      <c r="B151" s="104"/>
      <c r="C151" s="104"/>
      <c r="D151" s="104"/>
      <c r="E151" s="104"/>
      <c r="F151" s="104"/>
      <c r="G151" s="104"/>
      <c r="H151" s="104"/>
      <c r="I151" s="104"/>
    </row>
    <row r="152" spans="1:9" x14ac:dyDescent="0.2">
      <c r="A152" s="104"/>
      <c r="B152" s="104"/>
      <c r="C152" s="104"/>
      <c r="D152" s="104"/>
      <c r="E152" s="104"/>
      <c r="F152" s="104"/>
      <c r="G152" s="104"/>
      <c r="H152" s="104"/>
      <c r="I152" s="104"/>
    </row>
    <row r="153" spans="1:9" x14ac:dyDescent="0.2">
      <c r="A153" s="104"/>
      <c r="B153" s="104"/>
      <c r="C153" s="104"/>
      <c r="D153" s="104"/>
      <c r="E153" s="104"/>
      <c r="F153" s="104"/>
      <c r="G153" s="104"/>
      <c r="H153" s="104"/>
      <c r="I153" s="104"/>
    </row>
    <row r="154" spans="1:9" x14ac:dyDescent="0.2">
      <c r="A154" s="104"/>
      <c r="B154" s="104"/>
      <c r="C154" s="104"/>
      <c r="D154" s="104"/>
      <c r="E154" s="104"/>
      <c r="F154" s="104"/>
      <c r="G154" s="104"/>
      <c r="H154" s="104"/>
      <c r="I154" s="104"/>
    </row>
    <row r="155" spans="1:9" x14ac:dyDescent="0.2">
      <c r="A155" s="104"/>
      <c r="B155" s="104"/>
      <c r="C155" s="104"/>
      <c r="D155" s="104"/>
      <c r="E155" s="104"/>
      <c r="F155" s="104"/>
      <c r="G155" s="104"/>
      <c r="H155" s="104"/>
      <c r="I155" s="104"/>
    </row>
    <row r="156" spans="1:9" x14ac:dyDescent="0.2">
      <c r="A156" s="104"/>
      <c r="B156" s="104"/>
      <c r="C156" s="104"/>
      <c r="D156" s="104"/>
      <c r="E156" s="104"/>
      <c r="F156" s="104"/>
      <c r="G156" s="104"/>
      <c r="H156" s="104"/>
      <c r="I156" s="104"/>
    </row>
    <row r="157" spans="1:9" x14ac:dyDescent="0.2">
      <c r="A157" s="104"/>
      <c r="B157" s="104"/>
      <c r="C157" s="104"/>
      <c r="D157" s="104"/>
      <c r="E157" s="104"/>
      <c r="F157" s="104"/>
      <c r="G157" s="104"/>
      <c r="H157" s="104"/>
      <c r="I157" s="104"/>
    </row>
    <row r="158" spans="1:9" x14ac:dyDescent="0.2">
      <c r="A158" s="104"/>
      <c r="B158" s="104"/>
      <c r="C158" s="104"/>
      <c r="D158" s="104"/>
      <c r="E158" s="104"/>
      <c r="F158" s="104"/>
      <c r="G158" s="104"/>
      <c r="H158" s="104"/>
      <c r="I158" s="104"/>
    </row>
    <row r="159" spans="1:9" x14ac:dyDescent="0.2">
      <c r="A159" s="104"/>
      <c r="B159" s="104"/>
      <c r="C159" s="104"/>
      <c r="D159" s="104"/>
      <c r="E159" s="104"/>
      <c r="F159" s="104"/>
      <c r="G159" s="104"/>
      <c r="H159" s="104"/>
      <c r="I159" s="104"/>
    </row>
    <row r="160" spans="1:9" x14ac:dyDescent="0.2">
      <c r="A160" s="104"/>
      <c r="B160" s="104"/>
      <c r="C160" s="104"/>
      <c r="D160" s="104"/>
      <c r="E160" s="104"/>
      <c r="F160" s="104"/>
      <c r="G160" s="104"/>
      <c r="H160" s="104"/>
      <c r="I160" s="104"/>
    </row>
    <row r="161" spans="1:9" x14ac:dyDescent="0.2">
      <c r="A161" s="104"/>
      <c r="B161" s="104"/>
      <c r="C161" s="104"/>
      <c r="D161" s="104"/>
      <c r="E161" s="104"/>
      <c r="F161" s="104"/>
      <c r="G161" s="104"/>
      <c r="H161" s="104"/>
      <c r="I161" s="104"/>
    </row>
    <row r="162" spans="1:9" x14ac:dyDescent="0.2">
      <c r="A162" s="104"/>
      <c r="B162" s="104"/>
      <c r="C162" s="104"/>
      <c r="D162" s="104"/>
      <c r="E162" s="104"/>
      <c r="F162" s="104"/>
      <c r="G162" s="104"/>
      <c r="H162" s="104"/>
      <c r="I162" s="104"/>
    </row>
    <row r="163" spans="1:9" x14ac:dyDescent="0.2">
      <c r="A163" s="104"/>
      <c r="B163" s="104"/>
      <c r="C163" s="104"/>
      <c r="D163" s="104"/>
      <c r="E163" s="104"/>
      <c r="F163" s="104"/>
      <c r="G163" s="104"/>
      <c r="H163" s="104"/>
      <c r="I163" s="104"/>
    </row>
    <row r="164" spans="1:9" x14ac:dyDescent="0.2">
      <c r="A164" s="104"/>
      <c r="B164" s="104"/>
      <c r="C164" s="104"/>
      <c r="D164" s="104"/>
      <c r="E164" s="104"/>
      <c r="F164" s="104"/>
      <c r="G164" s="104"/>
      <c r="H164" s="104"/>
      <c r="I164" s="104"/>
    </row>
    <row r="165" spans="1:9" x14ac:dyDescent="0.2">
      <c r="A165" s="104"/>
      <c r="B165" s="104"/>
      <c r="C165" s="104"/>
      <c r="D165" s="104"/>
      <c r="E165" s="104"/>
      <c r="F165" s="104"/>
      <c r="G165" s="104"/>
      <c r="H165" s="104"/>
      <c r="I165" s="104"/>
    </row>
    <row r="166" spans="1:9" x14ac:dyDescent="0.2">
      <c r="A166" s="104"/>
      <c r="B166" s="104"/>
      <c r="C166" s="104"/>
      <c r="D166" s="104"/>
      <c r="E166" s="104"/>
      <c r="F166" s="104"/>
      <c r="G166" s="104"/>
      <c r="H166" s="104"/>
      <c r="I166" s="104"/>
    </row>
    <row r="167" spans="1:9" x14ac:dyDescent="0.2">
      <c r="A167" s="104"/>
      <c r="B167" s="104"/>
      <c r="C167" s="104"/>
      <c r="D167" s="104"/>
      <c r="E167" s="104"/>
      <c r="F167" s="104"/>
      <c r="G167" s="104"/>
      <c r="H167" s="104"/>
      <c r="I167" s="104"/>
    </row>
    <row r="168" spans="1:9" x14ac:dyDescent="0.2">
      <c r="A168" s="104"/>
      <c r="B168" s="104"/>
      <c r="C168" s="104"/>
      <c r="D168" s="104"/>
      <c r="E168" s="104"/>
      <c r="F168" s="104"/>
      <c r="G168" s="104"/>
      <c r="H168" s="104"/>
      <c r="I168" s="104"/>
    </row>
    <row r="169" spans="1:9" x14ac:dyDescent="0.2">
      <c r="A169" s="104"/>
      <c r="B169" s="104"/>
      <c r="C169" s="104"/>
      <c r="D169" s="104"/>
      <c r="E169" s="104"/>
      <c r="F169" s="104"/>
      <c r="G169" s="104"/>
      <c r="H169" s="104"/>
      <c r="I169" s="104"/>
    </row>
    <row r="170" spans="1:9" x14ac:dyDescent="0.2">
      <c r="A170" s="104"/>
      <c r="B170" s="104"/>
      <c r="C170" s="104"/>
      <c r="D170" s="104"/>
      <c r="E170" s="104"/>
      <c r="F170" s="104"/>
      <c r="G170" s="104"/>
      <c r="H170" s="104"/>
      <c r="I170" s="104"/>
    </row>
    <row r="171" spans="1:9" x14ac:dyDescent="0.2">
      <c r="A171" s="104"/>
      <c r="B171" s="104"/>
      <c r="C171" s="104"/>
      <c r="D171" s="104"/>
      <c r="E171" s="104"/>
      <c r="F171" s="104"/>
      <c r="G171" s="104"/>
      <c r="H171" s="104"/>
      <c r="I171" s="104"/>
    </row>
    <row r="172" spans="1:9" x14ac:dyDescent="0.2">
      <c r="A172" s="104"/>
      <c r="B172" s="104"/>
      <c r="C172" s="104"/>
      <c r="D172" s="104"/>
      <c r="E172" s="104"/>
      <c r="F172" s="104"/>
      <c r="G172" s="104"/>
      <c r="H172" s="104"/>
      <c r="I172" s="104"/>
    </row>
    <row r="173" spans="1:9" x14ac:dyDescent="0.2">
      <c r="A173" s="104"/>
      <c r="B173" s="104"/>
      <c r="C173" s="104"/>
      <c r="D173" s="104"/>
      <c r="E173" s="104"/>
      <c r="F173" s="104"/>
      <c r="G173" s="104"/>
      <c r="H173" s="104"/>
      <c r="I173" s="104"/>
    </row>
    <row r="174" spans="1:9" x14ac:dyDescent="0.2">
      <c r="A174" s="104"/>
      <c r="B174" s="104"/>
      <c r="C174" s="104"/>
      <c r="D174" s="104"/>
      <c r="E174" s="104"/>
      <c r="F174" s="104"/>
      <c r="G174" s="104"/>
      <c r="H174" s="104"/>
      <c r="I174" s="104"/>
    </row>
    <row r="175" spans="1:9" x14ac:dyDescent="0.2">
      <c r="A175" s="104"/>
      <c r="B175" s="104"/>
      <c r="C175" s="104"/>
      <c r="D175" s="104"/>
      <c r="E175" s="104"/>
      <c r="F175" s="104"/>
      <c r="G175" s="104"/>
      <c r="H175" s="104"/>
      <c r="I175" s="104"/>
    </row>
    <row r="176" spans="1:9" x14ac:dyDescent="0.2">
      <c r="A176" s="104"/>
      <c r="B176" s="104"/>
      <c r="C176" s="104"/>
      <c r="D176" s="104"/>
      <c r="E176" s="104"/>
      <c r="F176" s="104"/>
      <c r="G176" s="104"/>
      <c r="H176" s="104"/>
      <c r="I176" s="104"/>
    </row>
    <row r="177" spans="1:9" x14ac:dyDescent="0.2">
      <c r="A177" s="104"/>
      <c r="B177" s="104"/>
      <c r="C177" s="104"/>
      <c r="D177" s="104"/>
      <c r="E177" s="104"/>
      <c r="F177" s="104"/>
      <c r="G177" s="104"/>
      <c r="H177" s="104"/>
      <c r="I177" s="104"/>
    </row>
    <row r="178" spans="1:9" x14ac:dyDescent="0.2">
      <c r="A178" s="104"/>
      <c r="B178" s="104"/>
      <c r="C178" s="104"/>
      <c r="D178" s="104"/>
      <c r="E178" s="104"/>
      <c r="F178" s="104"/>
      <c r="G178" s="104"/>
      <c r="H178" s="104"/>
      <c r="I178" s="104"/>
    </row>
    <row r="179" spans="1:9" x14ac:dyDescent="0.2">
      <c r="A179" s="104"/>
      <c r="B179" s="104"/>
      <c r="C179" s="104"/>
      <c r="D179" s="104"/>
      <c r="E179" s="104"/>
      <c r="F179" s="104"/>
      <c r="G179" s="104"/>
      <c r="H179" s="104"/>
      <c r="I179" s="104"/>
    </row>
    <row r="180" spans="1:9" x14ac:dyDescent="0.2">
      <c r="A180" s="104"/>
      <c r="B180" s="104"/>
      <c r="C180" s="104"/>
      <c r="D180" s="104"/>
      <c r="E180" s="104"/>
      <c r="F180" s="104"/>
      <c r="G180" s="104"/>
      <c r="H180" s="104"/>
      <c r="I180" s="104"/>
    </row>
    <row r="181" spans="1:9" x14ac:dyDescent="0.2">
      <c r="A181" s="104"/>
      <c r="B181" s="104"/>
      <c r="C181" s="104"/>
      <c r="D181" s="104"/>
      <c r="E181" s="104"/>
      <c r="F181" s="104"/>
      <c r="G181" s="104"/>
      <c r="H181" s="104"/>
      <c r="I181" s="104"/>
    </row>
    <row r="182" spans="1:9" x14ac:dyDescent="0.2">
      <c r="A182" s="104"/>
      <c r="B182" s="104"/>
      <c r="C182" s="104"/>
      <c r="D182" s="104"/>
      <c r="E182" s="104"/>
      <c r="F182" s="104"/>
      <c r="G182" s="104"/>
      <c r="H182" s="104"/>
      <c r="I182" s="104"/>
    </row>
    <row r="183" spans="1:9" x14ac:dyDescent="0.2">
      <c r="A183" s="104"/>
      <c r="B183" s="104"/>
      <c r="C183" s="104"/>
      <c r="D183" s="104"/>
      <c r="E183" s="104"/>
      <c r="F183" s="104"/>
      <c r="G183" s="104"/>
      <c r="H183" s="104"/>
      <c r="I183" s="104"/>
    </row>
    <row r="184" spans="1:9" x14ac:dyDescent="0.2">
      <c r="A184" s="104"/>
      <c r="B184" s="104"/>
      <c r="C184" s="104"/>
      <c r="D184" s="104"/>
      <c r="E184" s="104"/>
      <c r="F184" s="104"/>
      <c r="G184" s="104"/>
      <c r="H184" s="104"/>
      <c r="I184" s="104"/>
    </row>
    <row r="185" spans="1:9" x14ac:dyDescent="0.2">
      <c r="A185" s="104"/>
      <c r="B185" s="104"/>
      <c r="C185" s="104"/>
      <c r="D185" s="104"/>
      <c r="E185" s="104"/>
      <c r="F185" s="104"/>
      <c r="G185" s="104"/>
      <c r="H185" s="104"/>
      <c r="I185" s="104"/>
    </row>
    <row r="186" spans="1:9" x14ac:dyDescent="0.2">
      <c r="A186" s="104"/>
      <c r="B186" s="104"/>
      <c r="C186" s="104"/>
      <c r="D186" s="104"/>
      <c r="E186" s="104"/>
      <c r="F186" s="104"/>
      <c r="G186" s="104"/>
      <c r="H186" s="104"/>
      <c r="I186" s="104"/>
    </row>
    <row r="187" spans="1:9" x14ac:dyDescent="0.2">
      <c r="A187" s="104"/>
      <c r="B187" s="104"/>
      <c r="C187" s="104"/>
      <c r="D187" s="104"/>
      <c r="E187" s="104"/>
      <c r="F187" s="104"/>
      <c r="G187" s="104"/>
      <c r="H187" s="104"/>
      <c r="I187" s="104"/>
    </row>
    <row r="188" spans="1:9" x14ac:dyDescent="0.2">
      <c r="A188" s="104"/>
      <c r="B188" s="104"/>
      <c r="C188" s="104"/>
      <c r="D188" s="104"/>
      <c r="E188" s="104"/>
      <c r="F188" s="104"/>
      <c r="G188" s="104"/>
      <c r="H188" s="104"/>
      <c r="I188" s="104"/>
    </row>
    <row r="189" spans="1:9" x14ac:dyDescent="0.2">
      <c r="A189" s="104"/>
      <c r="B189" s="104"/>
      <c r="C189" s="104"/>
      <c r="D189" s="104"/>
      <c r="E189" s="104"/>
      <c r="F189" s="104"/>
      <c r="G189" s="104"/>
      <c r="H189" s="104"/>
      <c r="I189" s="104"/>
    </row>
    <row r="190" spans="1:9" x14ac:dyDescent="0.2">
      <c r="A190" s="104"/>
      <c r="B190" s="104"/>
      <c r="C190" s="104"/>
      <c r="D190" s="104"/>
      <c r="E190" s="104"/>
      <c r="F190" s="104"/>
      <c r="G190" s="104"/>
      <c r="H190" s="104"/>
      <c r="I190" s="104"/>
    </row>
    <row r="191" spans="1:9" x14ac:dyDescent="0.2">
      <c r="A191" s="104"/>
      <c r="B191" s="104"/>
      <c r="C191" s="104"/>
      <c r="D191" s="104"/>
      <c r="E191" s="104"/>
      <c r="F191" s="104"/>
      <c r="G191" s="104"/>
      <c r="H191" s="104"/>
      <c r="I191" s="104"/>
    </row>
    <row r="192" spans="1:9" x14ac:dyDescent="0.2">
      <c r="A192" s="104"/>
      <c r="B192" s="104"/>
      <c r="C192" s="104"/>
      <c r="D192" s="104"/>
      <c r="E192" s="104"/>
      <c r="F192" s="104"/>
      <c r="G192" s="104"/>
      <c r="H192" s="104"/>
      <c r="I192" s="104"/>
    </row>
    <row r="193" spans="1:9" x14ac:dyDescent="0.2">
      <c r="A193" s="104"/>
      <c r="B193" s="104"/>
      <c r="C193" s="104"/>
      <c r="D193" s="104"/>
      <c r="E193" s="104"/>
      <c r="F193" s="104"/>
      <c r="G193" s="104"/>
      <c r="H193" s="104"/>
      <c r="I193" s="104"/>
    </row>
    <row r="194" spans="1:9" x14ac:dyDescent="0.2">
      <c r="A194" s="104"/>
      <c r="B194" s="104"/>
      <c r="C194" s="104"/>
      <c r="D194" s="104"/>
      <c r="E194" s="104"/>
      <c r="F194" s="104"/>
      <c r="G194" s="104"/>
      <c r="H194" s="104"/>
      <c r="I194" s="104"/>
    </row>
    <row r="195" spans="1:9" x14ac:dyDescent="0.2">
      <c r="A195" s="104"/>
      <c r="B195" s="104"/>
      <c r="C195" s="104"/>
      <c r="D195" s="104"/>
      <c r="E195" s="104"/>
      <c r="F195" s="104"/>
      <c r="G195" s="104"/>
      <c r="H195" s="104"/>
      <c r="I195" s="104"/>
    </row>
    <row r="196" spans="1:9" x14ac:dyDescent="0.2">
      <c r="A196" s="104"/>
      <c r="B196" s="104"/>
      <c r="C196" s="104"/>
      <c r="D196" s="104"/>
      <c r="E196" s="104"/>
      <c r="F196" s="104"/>
      <c r="G196" s="104"/>
      <c r="H196" s="104"/>
      <c r="I196" s="104"/>
    </row>
    <row r="197" spans="1:9" x14ac:dyDescent="0.2">
      <c r="A197" s="104"/>
      <c r="B197" s="104"/>
      <c r="C197" s="104"/>
      <c r="D197" s="104"/>
      <c r="E197" s="104"/>
      <c r="F197" s="104"/>
      <c r="G197" s="104"/>
      <c r="H197" s="104"/>
      <c r="I197" s="104"/>
    </row>
    <row r="198" spans="1:9" x14ac:dyDescent="0.2">
      <c r="A198" s="104"/>
      <c r="B198" s="104"/>
      <c r="C198" s="104"/>
      <c r="D198" s="104"/>
      <c r="E198" s="104"/>
      <c r="F198" s="104"/>
      <c r="G198" s="104"/>
      <c r="H198" s="104"/>
      <c r="I198" s="104"/>
    </row>
    <row r="199" spans="1:9" x14ac:dyDescent="0.2">
      <c r="A199" s="104"/>
      <c r="B199" s="104"/>
      <c r="C199" s="104"/>
      <c r="D199" s="104"/>
      <c r="E199" s="104"/>
      <c r="F199" s="104"/>
      <c r="G199" s="104"/>
      <c r="H199" s="104"/>
      <c r="I199" s="104"/>
    </row>
    <row r="200" spans="1:9" x14ac:dyDescent="0.2">
      <c r="A200" s="104"/>
      <c r="B200" s="104"/>
      <c r="C200" s="104"/>
      <c r="D200" s="104"/>
      <c r="E200" s="104"/>
      <c r="F200" s="104"/>
      <c r="G200" s="104"/>
      <c r="H200" s="104"/>
      <c r="I200" s="104"/>
    </row>
    <row r="201" spans="1:9" x14ac:dyDescent="0.2">
      <c r="A201" s="104"/>
      <c r="B201" s="104"/>
      <c r="C201" s="104"/>
      <c r="D201" s="104"/>
      <c r="E201" s="104"/>
      <c r="F201" s="104"/>
      <c r="G201" s="104"/>
      <c r="H201" s="104"/>
      <c r="I201" s="104"/>
    </row>
    <row r="202" spans="1:9" x14ac:dyDescent="0.2">
      <c r="A202" s="104"/>
      <c r="B202" s="104"/>
      <c r="C202" s="104"/>
      <c r="D202" s="104"/>
      <c r="E202" s="104"/>
      <c r="F202" s="104"/>
      <c r="G202" s="104"/>
      <c r="H202" s="104"/>
      <c r="I202" s="104"/>
    </row>
    <row r="203" spans="1:9" x14ac:dyDescent="0.2">
      <c r="A203" s="104"/>
      <c r="B203" s="104"/>
      <c r="C203" s="104"/>
      <c r="D203" s="104"/>
      <c r="E203" s="104"/>
      <c r="F203" s="104"/>
      <c r="G203" s="104"/>
      <c r="H203" s="104"/>
      <c r="I203" s="104"/>
    </row>
    <row r="204" spans="1:9" x14ac:dyDescent="0.2">
      <c r="A204" s="104"/>
      <c r="B204" s="104"/>
      <c r="C204" s="104"/>
      <c r="D204" s="104"/>
      <c r="E204" s="104"/>
      <c r="F204" s="104"/>
      <c r="G204" s="104"/>
      <c r="H204" s="104"/>
      <c r="I204" s="104"/>
    </row>
    <row r="205" spans="1:9" x14ac:dyDescent="0.2">
      <c r="A205" s="104"/>
      <c r="B205" s="104"/>
      <c r="C205" s="104"/>
      <c r="D205" s="104"/>
      <c r="E205" s="104"/>
      <c r="F205" s="104"/>
      <c r="G205" s="104"/>
      <c r="H205" s="104"/>
      <c r="I205" s="104"/>
    </row>
    <row r="206" spans="1:9" x14ac:dyDescent="0.2">
      <c r="A206" s="104"/>
      <c r="B206" s="104"/>
      <c r="C206" s="104"/>
      <c r="D206" s="104"/>
      <c r="E206" s="104"/>
      <c r="F206" s="104"/>
      <c r="G206" s="104"/>
      <c r="H206" s="104"/>
      <c r="I206" s="104"/>
    </row>
    <row r="207" spans="1:9" x14ac:dyDescent="0.2">
      <c r="A207" s="104"/>
      <c r="B207" s="104"/>
      <c r="C207" s="104"/>
      <c r="D207" s="104"/>
      <c r="E207" s="104"/>
      <c r="F207" s="104"/>
      <c r="G207" s="104"/>
      <c r="H207" s="104"/>
      <c r="I207" s="104"/>
    </row>
    <row r="208" spans="1:9" x14ac:dyDescent="0.2">
      <c r="A208" s="104"/>
      <c r="B208" s="104"/>
      <c r="C208" s="104"/>
      <c r="D208" s="104"/>
      <c r="E208" s="104"/>
      <c r="F208" s="104"/>
      <c r="G208" s="104"/>
      <c r="H208" s="104"/>
      <c r="I208" s="104"/>
    </row>
    <row r="209" spans="1:9" x14ac:dyDescent="0.2">
      <c r="A209" s="104"/>
      <c r="B209" s="104"/>
      <c r="C209" s="104"/>
      <c r="D209" s="104"/>
      <c r="E209" s="104"/>
      <c r="F209" s="104"/>
      <c r="G209" s="104"/>
      <c r="H209" s="104"/>
      <c r="I209" s="104"/>
    </row>
    <row r="210" spans="1:9" x14ac:dyDescent="0.2">
      <c r="A210" s="104"/>
      <c r="B210" s="104"/>
      <c r="C210" s="104"/>
      <c r="D210" s="104"/>
      <c r="E210" s="104"/>
      <c r="F210" s="104"/>
      <c r="G210" s="104"/>
      <c r="H210" s="104"/>
      <c r="I210" s="104"/>
    </row>
    <row r="211" spans="1:9" x14ac:dyDescent="0.2">
      <c r="A211" s="104"/>
      <c r="B211" s="104"/>
      <c r="C211" s="104"/>
      <c r="D211" s="104"/>
      <c r="E211" s="104"/>
      <c r="F211" s="104"/>
      <c r="G211" s="104"/>
      <c r="H211" s="104"/>
      <c r="I211" s="104"/>
    </row>
    <row r="212" spans="1:9" x14ac:dyDescent="0.2">
      <c r="A212" s="104"/>
      <c r="B212" s="104"/>
      <c r="C212" s="104"/>
      <c r="D212" s="104"/>
      <c r="E212" s="104"/>
      <c r="F212" s="104"/>
      <c r="G212" s="104"/>
      <c r="H212" s="104"/>
      <c r="I212" s="104"/>
    </row>
    <row r="213" spans="1:9" x14ac:dyDescent="0.2">
      <c r="A213" s="104"/>
      <c r="B213" s="104"/>
      <c r="C213" s="104"/>
      <c r="D213" s="104"/>
      <c r="E213" s="104"/>
      <c r="F213" s="104"/>
      <c r="G213" s="104"/>
      <c r="H213" s="104"/>
      <c r="I213" s="104"/>
    </row>
    <row r="214" spans="1:9" x14ac:dyDescent="0.2">
      <c r="A214" s="104"/>
      <c r="B214" s="104"/>
      <c r="C214" s="104"/>
      <c r="D214" s="104"/>
      <c r="E214" s="104"/>
      <c r="F214" s="104"/>
      <c r="G214" s="104"/>
      <c r="H214" s="104"/>
      <c r="I214" s="104"/>
    </row>
    <row r="215" spans="1:9" x14ac:dyDescent="0.2">
      <c r="A215" s="104"/>
      <c r="B215" s="104"/>
      <c r="C215" s="104"/>
      <c r="D215" s="104"/>
      <c r="E215" s="104"/>
      <c r="F215" s="104"/>
      <c r="G215" s="104"/>
      <c r="H215" s="104"/>
      <c r="I215" s="104"/>
    </row>
    <row r="216" spans="1:9" x14ac:dyDescent="0.2">
      <c r="A216" s="104"/>
      <c r="B216" s="104"/>
      <c r="C216" s="104"/>
      <c r="D216" s="104"/>
      <c r="E216" s="104"/>
      <c r="F216" s="104"/>
      <c r="G216" s="104"/>
      <c r="H216" s="104"/>
      <c r="I216" s="104"/>
    </row>
    <row r="217" spans="1:9" x14ac:dyDescent="0.2">
      <c r="A217" s="104"/>
      <c r="B217" s="104"/>
      <c r="C217" s="104"/>
      <c r="D217" s="104"/>
      <c r="E217" s="104"/>
      <c r="F217" s="104"/>
      <c r="G217" s="104"/>
      <c r="H217" s="104"/>
      <c r="I217" s="104"/>
    </row>
    <row r="218" spans="1:9" x14ac:dyDescent="0.2">
      <c r="A218" s="104"/>
      <c r="B218" s="104"/>
      <c r="C218" s="104"/>
      <c r="D218" s="104"/>
      <c r="E218" s="104"/>
      <c r="F218" s="104"/>
      <c r="G218" s="104"/>
      <c r="H218" s="104"/>
      <c r="I218" s="104"/>
    </row>
    <row r="219" spans="1:9" x14ac:dyDescent="0.2">
      <c r="A219" s="104"/>
      <c r="B219" s="104"/>
      <c r="C219" s="104"/>
      <c r="D219" s="104"/>
      <c r="E219" s="104"/>
      <c r="F219" s="104"/>
      <c r="G219" s="104"/>
      <c r="H219" s="104"/>
      <c r="I219" s="104"/>
    </row>
    <row r="220" spans="1:9" x14ac:dyDescent="0.2">
      <c r="A220" s="104"/>
      <c r="B220" s="104"/>
      <c r="C220" s="104"/>
      <c r="D220" s="104"/>
      <c r="E220" s="104"/>
      <c r="F220" s="104"/>
      <c r="G220" s="104"/>
      <c r="H220" s="104"/>
      <c r="I220" s="104"/>
    </row>
    <row r="221" spans="1:9" x14ac:dyDescent="0.2">
      <c r="A221" s="104"/>
      <c r="B221" s="104"/>
      <c r="C221" s="104"/>
      <c r="D221" s="104"/>
      <c r="E221" s="104"/>
      <c r="F221" s="104"/>
      <c r="G221" s="104"/>
      <c r="H221" s="104"/>
      <c r="I221" s="104"/>
    </row>
    <row r="222" spans="1:9" x14ac:dyDescent="0.2">
      <c r="A222" s="104"/>
      <c r="B222" s="104"/>
      <c r="C222" s="104"/>
      <c r="D222" s="104"/>
      <c r="E222" s="104"/>
      <c r="F222" s="104"/>
      <c r="G222" s="104"/>
      <c r="H222" s="104"/>
      <c r="I222" s="104"/>
    </row>
    <row r="223" spans="1:9" x14ac:dyDescent="0.2">
      <c r="A223" s="104"/>
      <c r="B223" s="104"/>
      <c r="C223" s="104"/>
      <c r="D223" s="104"/>
      <c r="E223" s="104"/>
      <c r="F223" s="104"/>
      <c r="G223" s="104"/>
      <c r="H223" s="104"/>
      <c r="I223" s="104"/>
    </row>
    <row r="224" spans="1:9" x14ac:dyDescent="0.2">
      <c r="A224" s="104"/>
      <c r="B224" s="104"/>
      <c r="C224" s="104"/>
      <c r="D224" s="104"/>
      <c r="E224" s="104"/>
      <c r="F224" s="104"/>
      <c r="G224" s="104"/>
      <c r="H224" s="104"/>
      <c r="I224" s="104"/>
    </row>
    <row r="225" spans="1:9" x14ac:dyDescent="0.2">
      <c r="A225" s="104"/>
      <c r="B225" s="104"/>
      <c r="C225" s="104"/>
      <c r="D225" s="104"/>
      <c r="E225" s="104"/>
      <c r="F225" s="104"/>
      <c r="G225" s="104"/>
      <c r="H225" s="104"/>
      <c r="I225" s="104"/>
    </row>
    <row r="226" spans="1:9" x14ac:dyDescent="0.2">
      <c r="A226" s="104"/>
      <c r="B226" s="104"/>
      <c r="C226" s="104"/>
      <c r="D226" s="104"/>
      <c r="E226" s="104"/>
      <c r="F226" s="104"/>
      <c r="G226" s="104"/>
      <c r="H226" s="104"/>
      <c r="I226" s="104"/>
    </row>
    <row r="227" spans="1:9" x14ac:dyDescent="0.2">
      <c r="A227" s="104"/>
      <c r="B227" s="104"/>
      <c r="C227" s="104"/>
      <c r="D227" s="104"/>
      <c r="E227" s="104"/>
      <c r="F227" s="104"/>
      <c r="G227" s="104"/>
      <c r="H227" s="104"/>
      <c r="I227" s="104"/>
    </row>
    <row r="228" spans="1:9" x14ac:dyDescent="0.2">
      <c r="A228" s="104"/>
      <c r="B228" s="104"/>
      <c r="C228" s="104"/>
      <c r="D228" s="104"/>
      <c r="E228" s="104"/>
      <c r="F228" s="104"/>
      <c r="G228" s="104"/>
      <c r="H228" s="104"/>
      <c r="I228" s="104"/>
    </row>
    <row r="229" spans="1:9" x14ac:dyDescent="0.2">
      <c r="A229" s="104"/>
      <c r="B229" s="104"/>
      <c r="C229" s="104"/>
      <c r="D229" s="104"/>
      <c r="E229" s="104"/>
      <c r="F229" s="104"/>
      <c r="G229" s="104"/>
      <c r="H229" s="104"/>
      <c r="I229" s="104"/>
    </row>
    <row r="230" spans="1:9" x14ac:dyDescent="0.2">
      <c r="A230" s="104"/>
      <c r="B230" s="104"/>
      <c r="C230" s="104"/>
      <c r="D230" s="104"/>
      <c r="E230" s="104"/>
      <c r="F230" s="104"/>
      <c r="G230" s="104"/>
      <c r="H230" s="104"/>
      <c r="I230" s="104"/>
    </row>
    <row r="231" spans="1:9" x14ac:dyDescent="0.2">
      <c r="A231" s="104"/>
      <c r="B231" s="104"/>
      <c r="C231" s="104"/>
      <c r="D231" s="104"/>
      <c r="E231" s="104"/>
      <c r="F231" s="104"/>
      <c r="G231" s="104"/>
      <c r="H231" s="104"/>
      <c r="I231" s="104"/>
    </row>
    <row r="232" spans="1:9" x14ac:dyDescent="0.2">
      <c r="A232" s="104"/>
      <c r="B232" s="104"/>
      <c r="C232" s="104"/>
      <c r="D232" s="104"/>
      <c r="E232" s="104"/>
      <c r="F232" s="104"/>
      <c r="G232" s="104"/>
      <c r="H232" s="104"/>
      <c r="I232" s="104"/>
    </row>
    <row r="233" spans="1:9" x14ac:dyDescent="0.2">
      <c r="A233" s="104"/>
      <c r="B233" s="104"/>
      <c r="C233" s="104"/>
      <c r="D233" s="104"/>
      <c r="E233" s="104"/>
      <c r="F233" s="104"/>
      <c r="G233" s="104"/>
      <c r="H233" s="104"/>
      <c r="I233" s="104"/>
    </row>
    <row r="234" spans="1:9" x14ac:dyDescent="0.2">
      <c r="A234" s="104"/>
      <c r="B234" s="104"/>
      <c r="C234" s="104"/>
      <c r="D234" s="104"/>
      <c r="E234" s="104"/>
      <c r="F234" s="104"/>
      <c r="G234" s="104"/>
      <c r="H234" s="104"/>
      <c r="I234" s="104"/>
    </row>
    <row r="235" spans="1:9" x14ac:dyDescent="0.2">
      <c r="A235" s="104"/>
      <c r="B235" s="104"/>
      <c r="C235" s="104"/>
      <c r="D235" s="104"/>
      <c r="E235" s="104"/>
      <c r="F235" s="104"/>
      <c r="G235" s="104"/>
      <c r="H235" s="104"/>
      <c r="I235" s="104"/>
    </row>
    <row r="236" spans="1:9" x14ac:dyDescent="0.2">
      <c r="A236" s="104"/>
      <c r="B236" s="104"/>
      <c r="C236" s="104"/>
      <c r="D236" s="104"/>
      <c r="E236" s="104"/>
      <c r="F236" s="104"/>
      <c r="G236" s="104"/>
      <c r="H236" s="104"/>
      <c r="I236" s="104"/>
    </row>
    <row r="237" spans="1:9" x14ac:dyDescent="0.2">
      <c r="A237" s="104"/>
      <c r="B237" s="104"/>
      <c r="C237" s="104"/>
      <c r="D237" s="104"/>
      <c r="E237" s="104"/>
      <c r="F237" s="104"/>
      <c r="G237" s="104"/>
      <c r="H237" s="104"/>
      <c r="I237" s="104"/>
    </row>
    <row r="238" spans="1:9" x14ac:dyDescent="0.2">
      <c r="A238" s="104"/>
      <c r="B238" s="104"/>
      <c r="C238" s="104"/>
      <c r="D238" s="104"/>
      <c r="E238" s="104"/>
      <c r="F238" s="104"/>
      <c r="G238" s="104"/>
      <c r="H238" s="104"/>
      <c r="I238" s="104"/>
    </row>
    <row r="239" spans="1:9" x14ac:dyDescent="0.2">
      <c r="A239" s="104"/>
      <c r="B239" s="104"/>
      <c r="C239" s="104"/>
      <c r="D239" s="104"/>
      <c r="E239" s="104"/>
      <c r="F239" s="104"/>
      <c r="G239" s="104"/>
      <c r="H239" s="104"/>
      <c r="I239" s="104"/>
    </row>
    <row r="240" spans="1:9" x14ac:dyDescent="0.2">
      <c r="A240" s="104"/>
      <c r="B240" s="104"/>
      <c r="C240" s="104"/>
      <c r="D240" s="104"/>
      <c r="E240" s="104"/>
      <c r="F240" s="104"/>
      <c r="G240" s="104"/>
      <c r="H240" s="104"/>
      <c r="I240" s="104"/>
    </row>
    <row r="241" spans="1:9" x14ac:dyDescent="0.2">
      <c r="A241" s="104"/>
      <c r="B241" s="104"/>
      <c r="C241" s="104"/>
      <c r="D241" s="104"/>
      <c r="E241" s="104"/>
      <c r="F241" s="104"/>
      <c r="G241" s="104"/>
      <c r="H241" s="104"/>
      <c r="I241" s="104"/>
    </row>
    <row r="242" spans="1:9" x14ac:dyDescent="0.2">
      <c r="A242" s="104"/>
      <c r="B242" s="104"/>
      <c r="C242" s="104"/>
      <c r="D242" s="104"/>
      <c r="E242" s="104"/>
      <c r="F242" s="104"/>
      <c r="G242" s="104"/>
      <c r="H242" s="104"/>
      <c r="I242" s="104"/>
    </row>
    <row r="243" spans="1:9" x14ac:dyDescent="0.2">
      <c r="A243" s="104"/>
      <c r="B243" s="104"/>
      <c r="C243" s="104"/>
      <c r="D243" s="104"/>
      <c r="E243" s="104"/>
      <c r="F243" s="104"/>
      <c r="G243" s="104"/>
      <c r="H243" s="104"/>
      <c r="I243" s="104"/>
    </row>
    <row r="244" spans="1:9" x14ac:dyDescent="0.2">
      <c r="A244" s="104"/>
      <c r="B244" s="104"/>
      <c r="C244" s="104"/>
      <c r="D244" s="104"/>
      <c r="E244" s="104"/>
      <c r="F244" s="104"/>
      <c r="G244" s="104"/>
      <c r="H244" s="104"/>
      <c r="I244" s="104"/>
    </row>
    <row r="245" spans="1:9" x14ac:dyDescent="0.2">
      <c r="A245" s="104"/>
      <c r="B245" s="104"/>
      <c r="C245" s="104"/>
      <c r="D245" s="104"/>
      <c r="E245" s="104"/>
      <c r="F245" s="104"/>
      <c r="G245" s="104"/>
      <c r="H245" s="104"/>
      <c r="I245" s="104"/>
    </row>
    <row r="246" spans="1:9" x14ac:dyDescent="0.2">
      <c r="A246" s="104"/>
      <c r="B246" s="104"/>
      <c r="C246" s="104"/>
      <c r="D246" s="104"/>
      <c r="E246" s="104"/>
      <c r="F246" s="104"/>
      <c r="G246" s="104"/>
      <c r="H246" s="104"/>
      <c r="I246" s="104"/>
    </row>
    <row r="247" spans="1:9" x14ac:dyDescent="0.2">
      <c r="A247" s="104"/>
      <c r="B247" s="104"/>
      <c r="C247" s="104"/>
      <c r="D247" s="104"/>
      <c r="E247" s="104"/>
      <c r="F247" s="104"/>
      <c r="G247" s="104"/>
      <c r="H247" s="104"/>
      <c r="I247" s="104"/>
    </row>
    <row r="248" spans="1:9" x14ac:dyDescent="0.2">
      <c r="A248" s="104"/>
      <c r="B248" s="104"/>
      <c r="C248" s="104"/>
      <c r="D248" s="104"/>
      <c r="E248" s="104"/>
      <c r="F248" s="104"/>
      <c r="G248" s="104"/>
      <c r="H248" s="104"/>
      <c r="I248" s="104"/>
    </row>
    <row r="249" spans="1:9" x14ac:dyDescent="0.2">
      <c r="A249" s="104"/>
      <c r="B249" s="104"/>
      <c r="C249" s="104"/>
      <c r="D249" s="104"/>
      <c r="E249" s="104"/>
      <c r="F249" s="104"/>
      <c r="G249" s="104"/>
      <c r="H249" s="104"/>
      <c r="I249" s="104"/>
    </row>
    <row r="250" spans="1:9" x14ac:dyDescent="0.2">
      <c r="A250" s="104"/>
      <c r="B250" s="104"/>
      <c r="C250" s="104"/>
      <c r="D250" s="104"/>
      <c r="E250" s="104"/>
      <c r="F250" s="104"/>
      <c r="G250" s="104"/>
      <c r="H250" s="104"/>
      <c r="I250" s="104"/>
    </row>
    <row r="251" spans="1:9" x14ac:dyDescent="0.2">
      <c r="A251" s="104"/>
      <c r="B251" s="104"/>
      <c r="C251" s="104"/>
      <c r="D251" s="104"/>
      <c r="E251" s="104"/>
      <c r="F251" s="104"/>
      <c r="G251" s="104"/>
      <c r="H251" s="104"/>
      <c r="I251" s="104"/>
    </row>
    <row r="252" spans="1:9" x14ac:dyDescent="0.2">
      <c r="A252" s="104"/>
      <c r="B252" s="104"/>
      <c r="C252" s="104"/>
      <c r="D252" s="104"/>
      <c r="E252" s="104"/>
      <c r="F252" s="104"/>
      <c r="G252" s="104"/>
      <c r="H252" s="104"/>
      <c r="I252" s="104"/>
    </row>
    <row r="253" spans="1:9" x14ac:dyDescent="0.2">
      <c r="A253" s="104"/>
      <c r="B253" s="104"/>
      <c r="C253" s="104"/>
      <c r="D253" s="104"/>
      <c r="E253" s="104"/>
      <c r="F253" s="104"/>
      <c r="G253" s="104"/>
      <c r="H253" s="104"/>
      <c r="I253" s="104"/>
    </row>
    <row r="254" spans="1:9" x14ac:dyDescent="0.2">
      <c r="A254" s="104"/>
      <c r="B254" s="104"/>
      <c r="C254" s="104"/>
      <c r="D254" s="104"/>
      <c r="E254" s="104"/>
      <c r="F254" s="104"/>
      <c r="G254" s="104"/>
      <c r="H254" s="104"/>
      <c r="I254" s="104"/>
    </row>
    <row r="255" spans="1:9" x14ac:dyDescent="0.2">
      <c r="A255" s="104"/>
      <c r="B255" s="104"/>
      <c r="C255" s="104"/>
      <c r="D255" s="104"/>
      <c r="E255" s="104"/>
      <c r="F255" s="104"/>
      <c r="G255" s="104"/>
      <c r="H255" s="104"/>
      <c r="I255" s="104"/>
    </row>
    <row r="256" spans="1:9" x14ac:dyDescent="0.2">
      <c r="A256" s="104"/>
      <c r="B256" s="104"/>
      <c r="C256" s="104"/>
      <c r="D256" s="104"/>
      <c r="E256" s="104"/>
      <c r="F256" s="104"/>
      <c r="G256" s="104"/>
      <c r="H256" s="104"/>
      <c r="I256" s="104"/>
    </row>
    <row r="257" spans="1:9" x14ac:dyDescent="0.2">
      <c r="A257" s="104"/>
      <c r="B257" s="104"/>
      <c r="C257" s="104"/>
      <c r="D257" s="104"/>
      <c r="E257" s="104"/>
      <c r="F257" s="104"/>
      <c r="G257" s="104"/>
      <c r="H257" s="104"/>
      <c r="I257" s="104"/>
    </row>
    <row r="258" spans="1:9" x14ac:dyDescent="0.2">
      <c r="A258" s="104"/>
      <c r="B258" s="104"/>
      <c r="C258" s="104"/>
      <c r="D258" s="104"/>
      <c r="E258" s="104"/>
      <c r="F258" s="104"/>
      <c r="G258" s="104"/>
      <c r="H258" s="104"/>
      <c r="I258" s="104"/>
    </row>
    <row r="259" spans="1:9" x14ac:dyDescent="0.2">
      <c r="A259" s="104"/>
      <c r="B259" s="104"/>
      <c r="C259" s="104"/>
      <c r="D259" s="104"/>
      <c r="E259" s="104"/>
      <c r="F259" s="104"/>
      <c r="G259" s="104"/>
      <c r="H259" s="104"/>
      <c r="I259" s="104"/>
    </row>
    <row r="260" spans="1:9" x14ac:dyDescent="0.2">
      <c r="A260" s="104"/>
      <c r="B260" s="104"/>
      <c r="C260" s="104"/>
      <c r="D260" s="104"/>
      <c r="E260" s="104"/>
      <c r="F260" s="104"/>
      <c r="G260" s="104"/>
      <c r="H260" s="104"/>
      <c r="I260" s="104"/>
    </row>
    <row r="261" spans="1:9" x14ac:dyDescent="0.2">
      <c r="A261" s="104"/>
      <c r="B261" s="104"/>
      <c r="C261" s="104"/>
      <c r="D261" s="104"/>
      <c r="E261" s="104"/>
      <c r="F261" s="104"/>
      <c r="G261" s="104"/>
      <c r="H261" s="104"/>
      <c r="I261" s="104"/>
    </row>
    <row r="262" spans="1:9" x14ac:dyDescent="0.2">
      <c r="A262" s="104"/>
      <c r="B262" s="104"/>
      <c r="C262" s="104"/>
      <c r="D262" s="104"/>
      <c r="E262" s="104"/>
      <c r="F262" s="104"/>
      <c r="G262" s="104"/>
      <c r="H262" s="104"/>
      <c r="I262" s="104"/>
    </row>
    <row r="263" spans="1:9" x14ac:dyDescent="0.2">
      <c r="A263" s="104"/>
      <c r="B263" s="104"/>
      <c r="C263" s="104"/>
      <c r="D263" s="104"/>
      <c r="E263" s="104"/>
      <c r="F263" s="104"/>
      <c r="G263" s="104"/>
      <c r="H263" s="104"/>
      <c r="I263" s="104"/>
    </row>
    <row r="264" spans="1:9" x14ac:dyDescent="0.2">
      <c r="A264" s="104"/>
      <c r="B264" s="104"/>
      <c r="C264" s="104"/>
      <c r="D264" s="104"/>
      <c r="E264" s="104"/>
      <c r="F264" s="104"/>
      <c r="G264" s="104"/>
      <c r="H264" s="104"/>
      <c r="I264" s="104"/>
    </row>
    <row r="265" spans="1:9" x14ac:dyDescent="0.2">
      <c r="A265" s="104"/>
      <c r="B265" s="104"/>
      <c r="C265" s="104"/>
      <c r="D265" s="104"/>
      <c r="E265" s="104"/>
      <c r="F265" s="104"/>
      <c r="G265" s="104"/>
      <c r="H265" s="104"/>
      <c r="I265" s="104"/>
    </row>
    <row r="266" spans="1:9" x14ac:dyDescent="0.2">
      <c r="A266" s="104"/>
      <c r="B266" s="104"/>
      <c r="C266" s="104"/>
      <c r="D266" s="104"/>
      <c r="E266" s="104"/>
      <c r="F266" s="104"/>
      <c r="G266" s="104"/>
      <c r="H266" s="104"/>
      <c r="I266" s="104"/>
    </row>
    <row r="267" spans="1:9" x14ac:dyDescent="0.2">
      <c r="A267" s="104"/>
      <c r="B267" s="104"/>
      <c r="C267" s="104"/>
      <c r="D267" s="104"/>
      <c r="E267" s="104"/>
      <c r="F267" s="104"/>
      <c r="G267" s="104"/>
      <c r="H267" s="104"/>
      <c r="I267" s="104"/>
    </row>
    <row r="268" spans="1:9" x14ac:dyDescent="0.2">
      <c r="A268" s="104"/>
      <c r="B268" s="104"/>
      <c r="C268" s="104"/>
      <c r="D268" s="104"/>
      <c r="E268" s="104"/>
      <c r="F268" s="104"/>
      <c r="G268" s="104"/>
      <c r="H268" s="104"/>
      <c r="I268" s="104"/>
    </row>
    <row r="269" spans="1:9" x14ac:dyDescent="0.2">
      <c r="A269" s="104"/>
      <c r="B269" s="104"/>
      <c r="C269" s="104"/>
      <c r="D269" s="104"/>
      <c r="E269" s="104"/>
      <c r="F269" s="104"/>
      <c r="G269" s="104"/>
      <c r="H269" s="104"/>
      <c r="I269" s="104"/>
    </row>
    <row r="270" spans="1:9" x14ac:dyDescent="0.2">
      <c r="A270" s="104"/>
      <c r="B270" s="104"/>
      <c r="C270" s="104"/>
      <c r="D270" s="104"/>
      <c r="E270" s="104"/>
      <c r="F270" s="104"/>
      <c r="G270" s="104"/>
      <c r="H270" s="104"/>
      <c r="I270" s="104"/>
    </row>
    <row r="271" spans="1:9" x14ac:dyDescent="0.2">
      <c r="A271" s="104"/>
      <c r="B271" s="104"/>
      <c r="C271" s="104"/>
      <c r="D271" s="104"/>
      <c r="E271" s="104"/>
      <c r="F271" s="104"/>
      <c r="G271" s="104"/>
      <c r="H271" s="104"/>
      <c r="I271" s="104"/>
    </row>
    <row r="272" spans="1:9" x14ac:dyDescent="0.2">
      <c r="A272" s="104"/>
      <c r="B272" s="104"/>
      <c r="C272" s="104"/>
      <c r="D272" s="104"/>
      <c r="E272" s="104"/>
      <c r="F272" s="104"/>
      <c r="G272" s="104"/>
      <c r="H272" s="104"/>
      <c r="I272" s="104"/>
    </row>
    <row r="273" spans="1:9" x14ac:dyDescent="0.2">
      <c r="A273" s="104"/>
      <c r="B273" s="104"/>
      <c r="C273" s="104"/>
      <c r="D273" s="104"/>
      <c r="E273" s="104"/>
      <c r="F273" s="104"/>
      <c r="G273" s="104"/>
      <c r="H273" s="104"/>
      <c r="I273" s="104"/>
    </row>
    <row r="274" spans="1:9" x14ac:dyDescent="0.2">
      <c r="A274" s="104"/>
      <c r="B274" s="104"/>
      <c r="C274" s="104"/>
      <c r="D274" s="104"/>
      <c r="E274" s="104"/>
      <c r="F274" s="104"/>
      <c r="G274" s="104"/>
      <c r="H274" s="104"/>
      <c r="I274" s="104"/>
    </row>
    <row r="275" spans="1:9" x14ac:dyDescent="0.2">
      <c r="A275" s="104"/>
      <c r="B275" s="104"/>
      <c r="C275" s="104"/>
      <c r="D275" s="104"/>
      <c r="E275" s="104"/>
      <c r="F275" s="104"/>
      <c r="G275" s="104"/>
      <c r="H275" s="104"/>
      <c r="I275" s="104"/>
    </row>
    <row r="276" spans="1:9" x14ac:dyDescent="0.2">
      <c r="A276" s="104"/>
      <c r="B276" s="104"/>
      <c r="C276" s="104"/>
      <c r="D276" s="104"/>
      <c r="E276" s="104"/>
      <c r="F276" s="104"/>
      <c r="G276" s="104"/>
      <c r="H276" s="104"/>
      <c r="I276" s="104"/>
    </row>
    <row r="277" spans="1:9" x14ac:dyDescent="0.2">
      <c r="A277" s="104"/>
      <c r="B277" s="104"/>
      <c r="C277" s="104"/>
      <c r="D277" s="104"/>
      <c r="E277" s="104"/>
      <c r="F277" s="104"/>
      <c r="G277" s="104"/>
      <c r="H277" s="104"/>
      <c r="I277" s="104"/>
    </row>
    <row r="278" spans="1:9" x14ac:dyDescent="0.2">
      <c r="A278" s="104"/>
      <c r="B278" s="104"/>
      <c r="C278" s="104"/>
      <c r="D278" s="104"/>
      <c r="E278" s="104"/>
      <c r="F278" s="104"/>
      <c r="G278" s="104"/>
      <c r="H278" s="104"/>
      <c r="I278" s="104"/>
    </row>
    <row r="279" spans="1:9" x14ac:dyDescent="0.2">
      <c r="A279" s="104"/>
      <c r="B279" s="104"/>
      <c r="C279" s="104"/>
      <c r="D279" s="104"/>
      <c r="E279" s="104"/>
      <c r="F279" s="104"/>
      <c r="G279" s="104"/>
      <c r="H279" s="104"/>
      <c r="I279" s="104"/>
    </row>
    <row r="280" spans="1:9" x14ac:dyDescent="0.2">
      <c r="A280" s="104"/>
      <c r="B280" s="104"/>
      <c r="C280" s="104"/>
      <c r="D280" s="104"/>
      <c r="E280" s="104"/>
      <c r="F280" s="104"/>
      <c r="G280" s="104"/>
      <c r="H280" s="104"/>
      <c r="I280" s="104"/>
    </row>
    <row r="281" spans="1:9" x14ac:dyDescent="0.2">
      <c r="A281" s="104"/>
      <c r="B281" s="104"/>
      <c r="C281" s="104"/>
      <c r="D281" s="104"/>
      <c r="E281" s="104"/>
      <c r="F281" s="104"/>
      <c r="G281" s="104"/>
      <c r="H281" s="104"/>
      <c r="I281" s="104"/>
    </row>
    <row r="282" spans="1:9" x14ac:dyDescent="0.2">
      <c r="A282" s="104"/>
      <c r="B282" s="104"/>
      <c r="C282" s="104"/>
      <c r="D282" s="104"/>
      <c r="E282" s="104"/>
      <c r="F282" s="104"/>
      <c r="G282" s="104"/>
      <c r="H282" s="104"/>
      <c r="I282" s="104"/>
    </row>
    <row r="283" spans="1:9" x14ac:dyDescent="0.2">
      <c r="A283" s="104"/>
      <c r="B283" s="104"/>
      <c r="C283" s="104"/>
      <c r="D283" s="104"/>
      <c r="E283" s="104"/>
      <c r="F283" s="104"/>
      <c r="G283" s="104"/>
      <c r="H283" s="104"/>
      <c r="I283" s="104"/>
    </row>
    <row r="284" spans="1:9" x14ac:dyDescent="0.2">
      <c r="A284" s="104"/>
      <c r="B284" s="104"/>
      <c r="C284" s="104"/>
      <c r="D284" s="104"/>
      <c r="E284" s="104"/>
      <c r="F284" s="104"/>
      <c r="G284" s="104"/>
      <c r="H284" s="104"/>
      <c r="I284" s="104"/>
    </row>
    <row r="285" spans="1:9" x14ac:dyDescent="0.2">
      <c r="A285" s="104"/>
      <c r="B285" s="104"/>
      <c r="C285" s="104"/>
      <c r="D285" s="104"/>
      <c r="E285" s="104"/>
      <c r="F285" s="104"/>
      <c r="G285" s="104"/>
      <c r="H285" s="104"/>
      <c r="I285" s="104"/>
    </row>
    <row r="286" spans="1:9" x14ac:dyDescent="0.2">
      <c r="A286" s="104"/>
      <c r="B286" s="104"/>
      <c r="C286" s="104"/>
      <c r="D286" s="104"/>
      <c r="E286" s="104"/>
      <c r="F286" s="104"/>
      <c r="G286" s="104"/>
      <c r="H286" s="104"/>
      <c r="I286" s="104"/>
    </row>
    <row r="287" spans="1:9" x14ac:dyDescent="0.2">
      <c r="A287" s="104"/>
      <c r="B287" s="104"/>
      <c r="C287" s="104"/>
      <c r="D287" s="104"/>
      <c r="E287" s="104"/>
      <c r="F287" s="104"/>
      <c r="G287" s="104"/>
      <c r="H287" s="104"/>
      <c r="I287" s="104"/>
    </row>
    <row r="288" spans="1:9" x14ac:dyDescent="0.2">
      <c r="A288" s="104"/>
      <c r="B288" s="104"/>
      <c r="C288" s="104"/>
      <c r="D288" s="104"/>
      <c r="E288" s="104"/>
      <c r="F288" s="104"/>
      <c r="G288" s="104"/>
      <c r="H288" s="104"/>
      <c r="I288" s="104"/>
    </row>
    <row r="289" spans="1:9" x14ac:dyDescent="0.2">
      <c r="A289" s="104"/>
      <c r="B289" s="104"/>
      <c r="C289" s="104"/>
      <c r="D289" s="104"/>
      <c r="E289" s="104"/>
      <c r="F289" s="104"/>
      <c r="G289" s="104"/>
      <c r="H289" s="104"/>
      <c r="I289" s="104"/>
    </row>
    <row r="290" spans="1:9" x14ac:dyDescent="0.2">
      <c r="A290" s="104"/>
      <c r="B290" s="104"/>
      <c r="C290" s="104"/>
      <c r="D290" s="104"/>
      <c r="E290" s="104"/>
      <c r="F290" s="104"/>
      <c r="G290" s="104"/>
      <c r="H290" s="104"/>
      <c r="I290" s="104"/>
    </row>
    <row r="291" spans="1:9" x14ac:dyDescent="0.2">
      <c r="A291" s="104"/>
      <c r="B291" s="104"/>
      <c r="C291" s="104"/>
      <c r="D291" s="104"/>
      <c r="E291" s="104"/>
      <c r="F291" s="104"/>
      <c r="G291" s="104"/>
      <c r="H291" s="104"/>
      <c r="I291" s="104"/>
    </row>
    <row r="292" spans="1:9" x14ac:dyDescent="0.2">
      <c r="A292" s="104"/>
      <c r="B292" s="104"/>
      <c r="C292" s="104"/>
      <c r="D292" s="104"/>
      <c r="E292" s="104"/>
      <c r="F292" s="104"/>
      <c r="G292" s="104"/>
      <c r="H292" s="104"/>
      <c r="I292" s="104"/>
    </row>
    <row r="293" spans="1:9" x14ac:dyDescent="0.2">
      <c r="A293" s="104"/>
      <c r="B293" s="104"/>
      <c r="C293" s="104"/>
      <c r="D293" s="104"/>
      <c r="E293" s="104"/>
      <c r="F293" s="104"/>
      <c r="G293" s="104"/>
      <c r="H293" s="104"/>
      <c r="I293" s="104"/>
    </row>
    <row r="294" spans="1:9" x14ac:dyDescent="0.2">
      <c r="A294" s="104"/>
      <c r="B294" s="104"/>
      <c r="C294" s="104"/>
      <c r="D294" s="104"/>
      <c r="E294" s="104"/>
      <c r="F294" s="104"/>
      <c r="G294" s="104"/>
      <c r="H294" s="104"/>
      <c r="I294" s="104"/>
    </row>
    <row r="295" spans="1:9" x14ac:dyDescent="0.2">
      <c r="A295" s="104"/>
      <c r="B295" s="104"/>
      <c r="C295" s="104"/>
      <c r="D295" s="104"/>
      <c r="E295" s="104"/>
      <c r="F295" s="104"/>
      <c r="G295" s="104"/>
      <c r="H295" s="104"/>
      <c r="I295" s="104"/>
    </row>
    <row r="296" spans="1:9" x14ac:dyDescent="0.2">
      <c r="A296" s="104"/>
      <c r="B296" s="104"/>
      <c r="C296" s="104"/>
      <c r="D296" s="104"/>
      <c r="E296" s="104"/>
      <c r="F296" s="104"/>
      <c r="G296" s="104"/>
      <c r="H296" s="104"/>
      <c r="I296" s="104"/>
    </row>
    <row r="297" spans="1:9" x14ac:dyDescent="0.2">
      <c r="A297" s="104"/>
      <c r="B297" s="104"/>
      <c r="C297" s="104"/>
      <c r="D297" s="104"/>
      <c r="E297" s="104"/>
      <c r="F297" s="104"/>
      <c r="G297" s="104"/>
      <c r="H297" s="104"/>
      <c r="I297" s="104"/>
    </row>
    <row r="298" spans="1:9" x14ac:dyDescent="0.2">
      <c r="A298" s="104"/>
      <c r="B298" s="104"/>
      <c r="C298" s="104"/>
      <c r="D298" s="104"/>
      <c r="E298" s="104"/>
      <c r="F298" s="104"/>
      <c r="G298" s="104"/>
      <c r="H298" s="104"/>
      <c r="I298" s="104"/>
    </row>
    <row r="299" spans="1:9" x14ac:dyDescent="0.2">
      <c r="A299" s="104"/>
      <c r="B299" s="104"/>
      <c r="C299" s="104"/>
      <c r="D299" s="104"/>
      <c r="E299" s="104"/>
      <c r="F299" s="104"/>
      <c r="G299" s="104"/>
      <c r="H299" s="104"/>
      <c r="I299" s="104"/>
    </row>
    <row r="300" spans="1:9" x14ac:dyDescent="0.2">
      <c r="A300" s="104"/>
      <c r="B300" s="104"/>
      <c r="C300" s="104"/>
      <c r="D300" s="104"/>
      <c r="E300" s="104"/>
      <c r="F300" s="104"/>
      <c r="G300" s="104"/>
      <c r="H300" s="104"/>
      <c r="I300" s="104"/>
    </row>
    <row r="301" spans="1:9" x14ac:dyDescent="0.2">
      <c r="A301" s="104"/>
      <c r="B301" s="104"/>
      <c r="C301" s="104"/>
      <c r="D301" s="104"/>
      <c r="E301" s="104"/>
      <c r="F301" s="104"/>
      <c r="G301" s="104"/>
      <c r="H301" s="104"/>
      <c r="I301" s="104"/>
    </row>
    <row r="302" spans="1:9" x14ac:dyDescent="0.2">
      <c r="A302" s="104"/>
      <c r="B302" s="104"/>
      <c r="C302" s="104"/>
      <c r="D302" s="104"/>
      <c r="E302" s="104"/>
      <c r="F302" s="104"/>
      <c r="G302" s="104"/>
      <c r="H302" s="104"/>
      <c r="I302" s="104"/>
    </row>
    <row r="303" spans="1:9" x14ac:dyDescent="0.2">
      <c r="A303" s="104"/>
      <c r="B303" s="104"/>
      <c r="C303" s="104"/>
      <c r="D303" s="104"/>
      <c r="E303" s="104"/>
      <c r="F303" s="104"/>
      <c r="G303" s="104"/>
      <c r="H303" s="104"/>
      <c r="I303" s="104"/>
    </row>
    <row r="304" spans="1:9" x14ac:dyDescent="0.2">
      <c r="A304" s="104"/>
      <c r="B304" s="104"/>
      <c r="C304" s="104"/>
      <c r="D304" s="104"/>
      <c r="E304" s="104"/>
      <c r="F304" s="104"/>
      <c r="G304" s="104"/>
      <c r="H304" s="104"/>
      <c r="I304" s="104"/>
    </row>
    <row r="305" spans="1:9" x14ac:dyDescent="0.2">
      <c r="A305" s="104"/>
      <c r="B305" s="104"/>
      <c r="C305" s="104"/>
      <c r="D305" s="104"/>
      <c r="E305" s="104"/>
      <c r="F305" s="104"/>
      <c r="G305" s="104"/>
      <c r="H305" s="104"/>
      <c r="I305" s="104"/>
    </row>
    <row r="306" spans="1:9" x14ac:dyDescent="0.2">
      <c r="A306" s="104"/>
      <c r="B306" s="104"/>
      <c r="C306" s="104"/>
      <c r="D306" s="104"/>
      <c r="E306" s="104"/>
      <c r="F306" s="104"/>
      <c r="G306" s="104"/>
      <c r="H306" s="104"/>
      <c r="I306" s="104"/>
    </row>
    <row r="307" spans="1:9" x14ac:dyDescent="0.2">
      <c r="A307" s="104"/>
      <c r="B307" s="104"/>
      <c r="C307" s="104"/>
      <c r="D307" s="104"/>
      <c r="E307" s="104"/>
      <c r="F307" s="104"/>
      <c r="G307" s="104"/>
      <c r="H307" s="104"/>
      <c r="I307" s="104"/>
    </row>
    <row r="308" spans="1:9" x14ac:dyDescent="0.2">
      <c r="A308" s="104"/>
      <c r="B308" s="104"/>
      <c r="C308" s="104"/>
      <c r="D308" s="104"/>
      <c r="E308" s="104"/>
      <c r="F308" s="104"/>
      <c r="G308" s="104"/>
      <c r="H308" s="104"/>
      <c r="I308" s="104"/>
    </row>
    <row r="309" spans="1:9" x14ac:dyDescent="0.2">
      <c r="A309" s="104"/>
      <c r="B309" s="104"/>
      <c r="C309" s="104"/>
      <c r="D309" s="104"/>
      <c r="E309" s="104"/>
      <c r="F309" s="104"/>
      <c r="G309" s="104"/>
      <c r="H309" s="104"/>
      <c r="I309" s="104"/>
    </row>
    <row r="310" spans="1:9" x14ac:dyDescent="0.2">
      <c r="A310" s="104"/>
      <c r="B310" s="104"/>
      <c r="C310" s="104"/>
      <c r="D310" s="104"/>
      <c r="E310" s="104"/>
      <c r="F310" s="104"/>
      <c r="G310" s="104"/>
      <c r="H310" s="104"/>
      <c r="I310" s="104"/>
    </row>
    <row r="311" spans="1:9" x14ac:dyDescent="0.2">
      <c r="A311" s="104"/>
      <c r="B311" s="104"/>
      <c r="C311" s="104"/>
      <c r="D311" s="104"/>
      <c r="E311" s="104"/>
      <c r="F311" s="104"/>
      <c r="G311" s="104"/>
      <c r="H311" s="104"/>
      <c r="I311" s="104"/>
    </row>
    <row r="312" spans="1:9" x14ac:dyDescent="0.2">
      <c r="A312" s="104"/>
      <c r="B312" s="104"/>
      <c r="C312" s="104"/>
      <c r="D312" s="104"/>
      <c r="E312" s="104"/>
      <c r="F312" s="104"/>
      <c r="G312" s="104"/>
      <c r="H312" s="104"/>
      <c r="I312" s="104"/>
    </row>
    <row r="313" spans="1:9" x14ac:dyDescent="0.2">
      <c r="A313" s="104"/>
      <c r="B313" s="104"/>
      <c r="C313" s="104"/>
      <c r="D313" s="104"/>
      <c r="E313" s="104"/>
      <c r="F313" s="104"/>
      <c r="G313" s="104"/>
      <c r="H313" s="104"/>
      <c r="I313" s="104"/>
    </row>
    <row r="314" spans="1:9" x14ac:dyDescent="0.2">
      <c r="A314" s="104"/>
      <c r="B314" s="104"/>
      <c r="C314" s="104"/>
      <c r="D314" s="104"/>
      <c r="E314" s="104"/>
      <c r="F314" s="104"/>
      <c r="G314" s="104"/>
      <c r="H314" s="104"/>
      <c r="I314" s="104"/>
    </row>
    <row r="315" spans="1:9" x14ac:dyDescent="0.2">
      <c r="A315" s="104"/>
      <c r="B315" s="104"/>
      <c r="C315" s="104"/>
      <c r="D315" s="104"/>
      <c r="E315" s="104"/>
      <c r="F315" s="104"/>
      <c r="G315" s="104"/>
      <c r="H315" s="104"/>
      <c r="I315" s="104"/>
    </row>
    <row r="316" spans="1:9" x14ac:dyDescent="0.2">
      <c r="A316" s="104"/>
      <c r="B316" s="104"/>
      <c r="C316" s="104"/>
      <c r="D316" s="104"/>
      <c r="E316" s="104"/>
      <c r="F316" s="104"/>
      <c r="G316" s="104"/>
      <c r="H316" s="104"/>
      <c r="I316" s="104"/>
    </row>
    <row r="317" spans="1:9" x14ac:dyDescent="0.2">
      <c r="A317" s="104"/>
      <c r="B317" s="104"/>
      <c r="C317" s="104"/>
      <c r="D317" s="104"/>
      <c r="E317" s="104"/>
      <c r="F317" s="104"/>
      <c r="G317" s="104"/>
      <c r="H317" s="104"/>
      <c r="I317" s="104"/>
    </row>
    <row r="318" spans="1:9" x14ac:dyDescent="0.2">
      <c r="A318" s="104"/>
      <c r="B318" s="104"/>
      <c r="C318" s="104"/>
      <c r="D318" s="104"/>
      <c r="E318" s="104"/>
      <c r="F318" s="104"/>
      <c r="G318" s="104"/>
      <c r="H318" s="104"/>
      <c r="I318" s="104"/>
    </row>
    <row r="319" spans="1:9" x14ac:dyDescent="0.2">
      <c r="A319" s="104"/>
      <c r="B319" s="104"/>
      <c r="C319" s="104"/>
      <c r="D319" s="104"/>
      <c r="E319" s="104"/>
      <c r="F319" s="104"/>
      <c r="G319" s="104"/>
      <c r="H319" s="104"/>
      <c r="I319" s="104"/>
    </row>
    <row r="320" spans="1:9" x14ac:dyDescent="0.2">
      <c r="A320" s="104"/>
      <c r="B320" s="104"/>
      <c r="C320" s="104"/>
      <c r="D320" s="104"/>
      <c r="E320" s="104"/>
      <c r="F320" s="104"/>
      <c r="G320" s="104"/>
      <c r="H320" s="104"/>
      <c r="I320" s="104"/>
    </row>
    <row r="321" spans="1:9" x14ac:dyDescent="0.2">
      <c r="A321" s="104"/>
      <c r="B321" s="104"/>
      <c r="C321" s="104"/>
      <c r="D321" s="104"/>
      <c r="E321" s="104"/>
      <c r="F321" s="104"/>
      <c r="G321" s="104"/>
      <c r="H321" s="104"/>
      <c r="I321" s="104"/>
    </row>
    <row r="322" spans="1:9" x14ac:dyDescent="0.2">
      <c r="A322" s="104"/>
      <c r="B322" s="104"/>
      <c r="C322" s="104"/>
      <c r="D322" s="104"/>
      <c r="E322" s="104"/>
      <c r="F322" s="104"/>
      <c r="G322" s="104"/>
      <c r="H322" s="104"/>
      <c r="I322" s="104"/>
    </row>
    <row r="323" spans="1:9" x14ac:dyDescent="0.2">
      <c r="A323" s="104"/>
      <c r="B323" s="104"/>
      <c r="C323" s="104"/>
      <c r="D323" s="104"/>
      <c r="E323" s="104"/>
      <c r="F323" s="104"/>
      <c r="G323" s="104"/>
      <c r="H323" s="104"/>
      <c r="I323" s="104"/>
    </row>
    <row r="324" spans="1:9" x14ac:dyDescent="0.2">
      <c r="A324" s="104"/>
      <c r="B324" s="104"/>
      <c r="C324" s="104"/>
      <c r="D324" s="104"/>
      <c r="E324" s="104"/>
      <c r="F324" s="104"/>
      <c r="G324" s="104"/>
      <c r="H324" s="104"/>
      <c r="I324" s="104"/>
    </row>
    <row r="325" spans="1:9" x14ac:dyDescent="0.2">
      <c r="A325" s="104"/>
      <c r="B325" s="104"/>
      <c r="C325" s="104"/>
      <c r="D325" s="104"/>
      <c r="E325" s="104"/>
      <c r="F325" s="104"/>
      <c r="G325" s="104"/>
      <c r="H325" s="104"/>
      <c r="I325" s="104"/>
    </row>
    <row r="326" spans="1:9" x14ac:dyDescent="0.2">
      <c r="A326" s="104"/>
      <c r="B326" s="104"/>
      <c r="C326" s="104"/>
      <c r="D326" s="104"/>
      <c r="E326" s="104"/>
      <c r="F326" s="104"/>
      <c r="G326" s="104"/>
      <c r="H326" s="104"/>
      <c r="I326" s="104"/>
    </row>
    <row r="327" spans="1:9" x14ac:dyDescent="0.2">
      <c r="A327" s="104"/>
      <c r="B327" s="104"/>
      <c r="C327" s="104"/>
      <c r="D327" s="104"/>
      <c r="E327" s="104"/>
      <c r="F327" s="104"/>
      <c r="G327" s="104"/>
      <c r="H327" s="104"/>
      <c r="I327" s="104"/>
    </row>
    <row r="328" spans="1:9" x14ac:dyDescent="0.2">
      <c r="A328" s="104"/>
      <c r="B328" s="104"/>
      <c r="C328" s="104"/>
      <c r="D328" s="104"/>
      <c r="E328" s="104"/>
      <c r="F328" s="104"/>
      <c r="G328" s="104"/>
      <c r="H328" s="104"/>
      <c r="I328" s="104"/>
    </row>
    <row r="329" spans="1:9" x14ac:dyDescent="0.2">
      <c r="A329" s="104"/>
      <c r="B329" s="104"/>
      <c r="C329" s="104"/>
      <c r="D329" s="104"/>
      <c r="E329" s="104"/>
      <c r="F329" s="104"/>
      <c r="G329" s="104"/>
      <c r="H329" s="104"/>
      <c r="I329" s="104"/>
    </row>
    <row r="330" spans="1:9" x14ac:dyDescent="0.2">
      <c r="A330" s="104"/>
      <c r="B330" s="104"/>
      <c r="C330" s="104"/>
      <c r="D330" s="104"/>
      <c r="E330" s="104"/>
      <c r="F330" s="104"/>
      <c r="G330" s="104"/>
      <c r="H330" s="104"/>
      <c r="I330" s="104"/>
    </row>
    <row r="331" spans="1:9" x14ac:dyDescent="0.2">
      <c r="A331" s="104"/>
      <c r="B331" s="104"/>
      <c r="C331" s="104"/>
      <c r="D331" s="104"/>
      <c r="E331" s="104"/>
      <c r="F331" s="104"/>
      <c r="G331" s="104"/>
      <c r="H331" s="104"/>
      <c r="I331" s="104"/>
    </row>
    <row r="332" spans="1:9" x14ac:dyDescent="0.2">
      <c r="A332" s="104"/>
      <c r="B332" s="104"/>
      <c r="C332" s="104"/>
      <c r="D332" s="104"/>
      <c r="E332" s="104"/>
      <c r="F332" s="104"/>
      <c r="G332" s="104"/>
      <c r="H332" s="104"/>
      <c r="I332" s="104"/>
    </row>
    <row r="333" spans="1:9" x14ac:dyDescent="0.2">
      <c r="A333" s="104"/>
      <c r="B333" s="104"/>
      <c r="C333" s="104"/>
      <c r="D333" s="104"/>
      <c r="E333" s="104"/>
      <c r="F333" s="104"/>
      <c r="G333" s="104"/>
      <c r="H333" s="104"/>
      <c r="I333" s="104"/>
    </row>
    <row r="334" spans="1:9" x14ac:dyDescent="0.2">
      <c r="A334" s="104"/>
      <c r="B334" s="104"/>
      <c r="C334" s="104"/>
      <c r="D334" s="104"/>
      <c r="E334" s="104"/>
      <c r="F334" s="104"/>
      <c r="G334" s="104"/>
      <c r="H334" s="104"/>
      <c r="I334" s="104"/>
    </row>
    <row r="335" spans="1:9" x14ac:dyDescent="0.2">
      <c r="A335" s="104"/>
      <c r="B335" s="104"/>
      <c r="C335" s="104"/>
      <c r="D335" s="104"/>
      <c r="E335" s="104"/>
      <c r="F335" s="104"/>
      <c r="G335" s="104"/>
      <c r="H335" s="104"/>
      <c r="I335" s="104"/>
    </row>
    <row r="336" spans="1:9" x14ac:dyDescent="0.2">
      <c r="A336" s="104"/>
      <c r="B336" s="104"/>
      <c r="C336" s="104"/>
      <c r="D336" s="104"/>
      <c r="E336" s="104"/>
      <c r="F336" s="104"/>
      <c r="G336" s="104"/>
      <c r="H336" s="104"/>
      <c r="I336" s="104"/>
    </row>
    <row r="337" spans="1:9" x14ac:dyDescent="0.2">
      <c r="A337" s="104"/>
      <c r="B337" s="104"/>
      <c r="C337" s="104"/>
      <c r="D337" s="104"/>
      <c r="E337" s="104"/>
      <c r="F337" s="104"/>
      <c r="G337" s="104"/>
      <c r="H337" s="104"/>
      <c r="I337" s="104"/>
    </row>
    <row r="338" spans="1:9" x14ac:dyDescent="0.2">
      <c r="A338" s="104"/>
      <c r="B338" s="104"/>
      <c r="C338" s="104"/>
      <c r="D338" s="104"/>
      <c r="E338" s="104"/>
      <c r="F338" s="104"/>
      <c r="G338" s="104"/>
      <c r="H338" s="104"/>
      <c r="I338" s="104"/>
    </row>
    <row r="339" spans="1:9" x14ac:dyDescent="0.2">
      <c r="A339" s="104"/>
      <c r="B339" s="104"/>
      <c r="C339" s="104"/>
      <c r="D339" s="104"/>
      <c r="E339" s="104"/>
      <c r="F339" s="104"/>
      <c r="G339" s="104"/>
      <c r="H339" s="104"/>
      <c r="I339" s="104"/>
    </row>
    <row r="340" spans="1:9" x14ac:dyDescent="0.2">
      <c r="A340" s="104"/>
      <c r="B340" s="104"/>
      <c r="C340" s="104"/>
      <c r="D340" s="104"/>
      <c r="E340" s="104"/>
      <c r="F340" s="104"/>
      <c r="G340" s="104"/>
      <c r="H340" s="104"/>
      <c r="I340" s="104"/>
    </row>
    <row r="341" spans="1:9" x14ac:dyDescent="0.2">
      <c r="A341" s="104"/>
      <c r="B341" s="104"/>
      <c r="C341" s="104"/>
      <c r="D341" s="104"/>
      <c r="E341" s="104"/>
      <c r="F341" s="104"/>
      <c r="G341" s="104"/>
      <c r="H341" s="104"/>
      <c r="I341" s="104"/>
    </row>
    <row r="342" spans="1:9" x14ac:dyDescent="0.2">
      <c r="A342" s="104"/>
      <c r="B342" s="104"/>
      <c r="C342" s="104"/>
      <c r="D342" s="104"/>
      <c r="E342" s="104"/>
      <c r="F342" s="104"/>
      <c r="G342" s="104"/>
      <c r="H342" s="104"/>
      <c r="I342" s="104"/>
    </row>
    <row r="343" spans="1:9" x14ac:dyDescent="0.2">
      <c r="A343" s="104"/>
      <c r="B343" s="104"/>
      <c r="C343" s="104"/>
      <c r="D343" s="104"/>
      <c r="E343" s="104"/>
      <c r="F343" s="104"/>
      <c r="G343" s="104"/>
      <c r="H343" s="104"/>
      <c r="I343" s="104"/>
    </row>
    <row r="344" spans="1:9" x14ac:dyDescent="0.2">
      <c r="A344" s="104"/>
      <c r="B344" s="104"/>
      <c r="C344" s="104"/>
      <c r="D344" s="104"/>
      <c r="E344" s="104"/>
      <c r="F344" s="104"/>
      <c r="G344" s="104"/>
      <c r="H344" s="104"/>
      <c r="I344" s="104"/>
    </row>
    <row r="345" spans="1:9" x14ac:dyDescent="0.2">
      <c r="A345" s="104"/>
      <c r="B345" s="104"/>
      <c r="C345" s="104"/>
      <c r="D345" s="104"/>
      <c r="E345" s="104"/>
      <c r="F345" s="104"/>
      <c r="G345" s="104"/>
      <c r="H345" s="104"/>
      <c r="I345" s="104"/>
    </row>
    <row r="346" spans="1:9" x14ac:dyDescent="0.2">
      <c r="A346" s="104"/>
      <c r="B346" s="104"/>
      <c r="C346" s="104"/>
      <c r="D346" s="104"/>
      <c r="E346" s="104"/>
      <c r="F346" s="104"/>
      <c r="G346" s="104"/>
      <c r="H346" s="104"/>
      <c r="I346" s="104"/>
    </row>
    <row r="347" spans="1:9" x14ac:dyDescent="0.2">
      <c r="A347" s="104"/>
      <c r="B347" s="104"/>
      <c r="C347" s="104"/>
      <c r="D347" s="104"/>
      <c r="E347" s="104"/>
      <c r="F347" s="104"/>
      <c r="G347" s="104"/>
      <c r="H347" s="104"/>
      <c r="I347" s="104"/>
    </row>
    <row r="348" spans="1:9" x14ac:dyDescent="0.2">
      <c r="A348" s="104"/>
      <c r="B348" s="104"/>
      <c r="C348" s="104"/>
      <c r="D348" s="104"/>
      <c r="E348" s="104"/>
      <c r="F348" s="104"/>
      <c r="G348" s="104"/>
      <c r="H348" s="104"/>
      <c r="I348" s="104"/>
    </row>
    <row r="349" spans="1:9" x14ac:dyDescent="0.2">
      <c r="A349" s="104"/>
      <c r="B349" s="104"/>
      <c r="C349" s="104"/>
      <c r="D349" s="104"/>
      <c r="E349" s="104"/>
      <c r="F349" s="104"/>
      <c r="G349" s="104"/>
      <c r="H349" s="104"/>
      <c r="I349" s="104"/>
    </row>
    <row r="350" spans="1:9" x14ac:dyDescent="0.2">
      <c r="A350" s="104"/>
      <c r="B350" s="104"/>
      <c r="C350" s="104"/>
      <c r="D350" s="104"/>
      <c r="E350" s="104"/>
      <c r="F350" s="104"/>
      <c r="G350" s="104"/>
      <c r="H350" s="104"/>
      <c r="I350" s="104"/>
    </row>
    <row r="351" spans="1:9" x14ac:dyDescent="0.2">
      <c r="A351" s="104"/>
      <c r="B351" s="104"/>
      <c r="C351" s="104"/>
      <c r="D351" s="104"/>
      <c r="E351" s="104"/>
      <c r="F351" s="104"/>
      <c r="G351" s="104"/>
      <c r="H351" s="104"/>
      <c r="I351" s="104"/>
    </row>
    <row r="352" spans="1:9" x14ac:dyDescent="0.2">
      <c r="A352" s="104"/>
      <c r="B352" s="104"/>
      <c r="C352" s="104"/>
      <c r="D352" s="104"/>
      <c r="E352" s="104"/>
      <c r="F352" s="104"/>
      <c r="G352" s="104"/>
      <c r="H352" s="104"/>
      <c r="I352" s="104"/>
    </row>
    <row r="353" spans="1:9" x14ac:dyDescent="0.2">
      <c r="A353" s="104"/>
      <c r="B353" s="104"/>
      <c r="C353" s="104"/>
      <c r="D353" s="104"/>
      <c r="E353" s="104"/>
      <c r="F353" s="104"/>
      <c r="G353" s="104"/>
      <c r="H353" s="104"/>
      <c r="I353" s="104"/>
    </row>
    <row r="354" spans="1:9" x14ac:dyDescent="0.2">
      <c r="A354" s="104"/>
      <c r="B354" s="104"/>
      <c r="C354" s="104"/>
      <c r="D354" s="104"/>
      <c r="E354" s="104"/>
      <c r="F354" s="104"/>
      <c r="G354" s="104"/>
      <c r="H354" s="104"/>
      <c r="I354" s="104"/>
    </row>
    <row r="355" spans="1:9" x14ac:dyDescent="0.2">
      <c r="A355" s="104"/>
      <c r="B355" s="104"/>
      <c r="C355" s="104"/>
      <c r="D355" s="104"/>
      <c r="E355" s="104"/>
      <c r="F355" s="104"/>
      <c r="G355" s="104"/>
      <c r="H355" s="104"/>
      <c r="I355" s="104"/>
    </row>
    <row r="356" spans="1:9" x14ac:dyDescent="0.2">
      <c r="A356" s="104"/>
      <c r="B356" s="104"/>
      <c r="C356" s="104"/>
      <c r="D356" s="104"/>
      <c r="E356" s="104"/>
      <c r="F356" s="104"/>
      <c r="G356" s="104"/>
      <c r="H356" s="104"/>
      <c r="I356" s="104"/>
    </row>
    <row r="357" spans="1:9" x14ac:dyDescent="0.2">
      <c r="A357" s="104"/>
      <c r="B357" s="104"/>
      <c r="C357" s="104"/>
      <c r="D357" s="104"/>
      <c r="E357" s="104"/>
      <c r="F357" s="104"/>
      <c r="G357" s="104"/>
      <c r="H357" s="104"/>
      <c r="I357" s="104"/>
    </row>
    <row r="358" spans="1:9" x14ac:dyDescent="0.2">
      <c r="A358" s="104"/>
      <c r="B358" s="104"/>
      <c r="C358" s="104"/>
      <c r="D358" s="104"/>
      <c r="E358" s="104"/>
      <c r="F358" s="104"/>
      <c r="G358" s="104"/>
      <c r="H358" s="104"/>
      <c r="I358" s="104"/>
    </row>
    <row r="359" spans="1:9" x14ac:dyDescent="0.2">
      <c r="A359" s="104"/>
      <c r="B359" s="104"/>
      <c r="C359" s="104"/>
      <c r="D359" s="104"/>
      <c r="E359" s="104"/>
      <c r="F359" s="104"/>
      <c r="G359" s="104"/>
      <c r="H359" s="104"/>
      <c r="I359" s="104"/>
    </row>
    <row r="360" spans="1:9" x14ac:dyDescent="0.2">
      <c r="A360" s="104"/>
      <c r="B360" s="104"/>
      <c r="C360" s="104"/>
      <c r="D360" s="104"/>
      <c r="E360" s="104"/>
      <c r="F360" s="104"/>
      <c r="G360" s="104"/>
      <c r="H360" s="104"/>
      <c r="I360" s="104"/>
    </row>
    <row r="361" spans="1:9" x14ac:dyDescent="0.2">
      <c r="A361" s="104"/>
      <c r="B361" s="104"/>
      <c r="C361" s="104"/>
      <c r="D361" s="104"/>
      <c r="E361" s="104"/>
      <c r="F361" s="104"/>
      <c r="G361" s="104"/>
      <c r="H361" s="104"/>
      <c r="I361" s="104"/>
    </row>
    <row r="362" spans="1:9" x14ac:dyDescent="0.2">
      <c r="A362" s="104"/>
      <c r="B362" s="104"/>
      <c r="C362" s="104"/>
      <c r="D362" s="104"/>
      <c r="E362" s="104"/>
      <c r="F362" s="104"/>
      <c r="G362" s="104"/>
      <c r="H362" s="104"/>
      <c r="I362" s="104"/>
    </row>
    <row r="363" spans="1:9" x14ac:dyDescent="0.2">
      <c r="A363" s="104"/>
      <c r="B363" s="104"/>
      <c r="C363" s="104"/>
      <c r="D363" s="104"/>
      <c r="E363" s="104"/>
      <c r="F363" s="104"/>
      <c r="G363" s="104"/>
      <c r="H363" s="104"/>
      <c r="I363" s="104"/>
    </row>
    <row r="364" spans="1:9" x14ac:dyDescent="0.2">
      <c r="A364" s="104"/>
      <c r="B364" s="104"/>
      <c r="C364" s="104"/>
      <c r="D364" s="104"/>
      <c r="E364" s="104"/>
      <c r="F364" s="104"/>
      <c r="G364" s="104"/>
      <c r="H364" s="104"/>
      <c r="I364" s="104"/>
    </row>
    <row r="365" spans="1:9" x14ac:dyDescent="0.2">
      <c r="A365" s="104"/>
      <c r="B365" s="104"/>
      <c r="C365" s="104"/>
      <c r="D365" s="104"/>
      <c r="E365" s="104"/>
      <c r="F365" s="104"/>
      <c r="G365" s="104"/>
      <c r="H365" s="104"/>
      <c r="I365" s="104"/>
    </row>
    <row r="366" spans="1:9" x14ac:dyDescent="0.2">
      <c r="A366" s="104"/>
      <c r="B366" s="104"/>
      <c r="C366" s="104"/>
      <c r="D366" s="104"/>
      <c r="E366" s="104"/>
      <c r="F366" s="104"/>
      <c r="G366" s="104"/>
      <c r="H366" s="104"/>
      <c r="I366" s="104"/>
    </row>
    <row r="367" spans="1:9" x14ac:dyDescent="0.2">
      <c r="A367" s="104"/>
      <c r="B367" s="104"/>
      <c r="C367" s="104"/>
      <c r="D367" s="104"/>
      <c r="E367" s="104"/>
      <c r="F367" s="104"/>
      <c r="G367" s="104"/>
      <c r="H367" s="104"/>
      <c r="I367" s="104"/>
    </row>
    <row r="368" spans="1:9" x14ac:dyDescent="0.2">
      <c r="A368" s="104"/>
      <c r="B368" s="104"/>
      <c r="C368" s="104"/>
      <c r="D368" s="104"/>
      <c r="E368" s="104"/>
      <c r="F368" s="104"/>
      <c r="G368" s="104"/>
      <c r="H368" s="104"/>
      <c r="I368" s="104"/>
    </row>
    <row r="369" spans="1:9" x14ac:dyDescent="0.2">
      <c r="A369" s="104"/>
      <c r="B369" s="104"/>
      <c r="C369" s="104"/>
      <c r="D369" s="104"/>
      <c r="E369" s="104"/>
      <c r="F369" s="104"/>
      <c r="G369" s="104"/>
      <c r="H369" s="104"/>
      <c r="I369" s="104"/>
    </row>
    <row r="370" spans="1:9" x14ac:dyDescent="0.2">
      <c r="A370" s="104"/>
      <c r="B370" s="104"/>
      <c r="C370" s="104"/>
      <c r="D370" s="104"/>
      <c r="E370" s="104"/>
      <c r="F370" s="104"/>
      <c r="G370" s="104"/>
      <c r="H370" s="104"/>
      <c r="I370" s="104"/>
    </row>
    <row r="371" spans="1:9" x14ac:dyDescent="0.2">
      <c r="A371" s="104"/>
      <c r="B371" s="104"/>
      <c r="C371" s="104"/>
      <c r="D371" s="104"/>
      <c r="E371" s="104"/>
      <c r="F371" s="104"/>
      <c r="G371" s="104"/>
      <c r="H371" s="104"/>
      <c r="I371" s="104"/>
    </row>
    <row r="372" spans="1:9" x14ac:dyDescent="0.2">
      <c r="A372" s="104"/>
      <c r="B372" s="104"/>
      <c r="C372" s="104"/>
      <c r="D372" s="104"/>
      <c r="E372" s="104"/>
      <c r="F372" s="104"/>
      <c r="G372" s="104"/>
      <c r="H372" s="104"/>
      <c r="I372" s="104"/>
    </row>
    <row r="373" spans="1:9" x14ac:dyDescent="0.2">
      <c r="A373" s="104"/>
      <c r="B373" s="104"/>
      <c r="C373" s="104"/>
      <c r="D373" s="104"/>
      <c r="E373" s="104"/>
      <c r="F373" s="104"/>
      <c r="G373" s="104"/>
      <c r="H373" s="104"/>
      <c r="I373" s="104"/>
    </row>
    <row r="374" spans="1:9" x14ac:dyDescent="0.2">
      <c r="A374" s="104"/>
      <c r="B374" s="104"/>
      <c r="C374" s="104"/>
      <c r="D374" s="104"/>
      <c r="E374" s="104"/>
      <c r="F374" s="104"/>
      <c r="G374" s="104"/>
      <c r="H374" s="104"/>
      <c r="I374" s="104"/>
    </row>
    <row r="375" spans="1:9" x14ac:dyDescent="0.2">
      <c r="A375" s="104"/>
      <c r="B375" s="104"/>
      <c r="C375" s="104"/>
      <c r="D375" s="104"/>
      <c r="E375" s="104"/>
      <c r="F375" s="104"/>
      <c r="G375" s="104"/>
      <c r="H375" s="104"/>
      <c r="I375" s="104"/>
    </row>
    <row r="376" spans="1:9" x14ac:dyDescent="0.2">
      <c r="A376" s="104"/>
      <c r="B376" s="104"/>
      <c r="C376" s="104"/>
      <c r="D376" s="104"/>
      <c r="E376" s="104"/>
      <c r="F376" s="104"/>
      <c r="G376" s="104"/>
      <c r="H376" s="104"/>
      <c r="I376" s="104"/>
    </row>
    <row r="377" spans="1:9" x14ac:dyDescent="0.2">
      <c r="A377" s="104"/>
      <c r="B377" s="104"/>
      <c r="C377" s="104"/>
      <c r="D377" s="104"/>
      <c r="E377" s="104"/>
      <c r="F377" s="104"/>
      <c r="G377" s="104"/>
      <c r="H377" s="104"/>
      <c r="I377" s="104"/>
    </row>
    <row r="378" spans="1:9" x14ac:dyDescent="0.2">
      <c r="A378" s="104"/>
      <c r="B378" s="104"/>
      <c r="C378" s="104"/>
      <c r="D378" s="104"/>
      <c r="E378" s="104"/>
      <c r="F378" s="104"/>
      <c r="G378" s="104"/>
      <c r="H378" s="104"/>
      <c r="I378" s="104"/>
    </row>
    <row r="379" spans="1:9" x14ac:dyDescent="0.2">
      <c r="A379" s="104"/>
      <c r="B379" s="104"/>
      <c r="C379" s="104"/>
      <c r="D379" s="104"/>
      <c r="E379" s="104"/>
      <c r="F379" s="104"/>
      <c r="G379" s="104"/>
      <c r="H379" s="104"/>
      <c r="I379" s="104"/>
    </row>
    <row r="380" spans="1:9" x14ac:dyDescent="0.2">
      <c r="A380" s="104"/>
      <c r="B380" s="104"/>
      <c r="C380" s="104"/>
      <c r="D380" s="104"/>
      <c r="E380" s="104"/>
      <c r="F380" s="104"/>
      <c r="G380" s="104"/>
      <c r="H380" s="104"/>
      <c r="I380" s="104"/>
    </row>
    <row r="381" spans="1:9" x14ac:dyDescent="0.2">
      <c r="A381" s="104"/>
      <c r="B381" s="104"/>
      <c r="C381" s="104"/>
      <c r="D381" s="104"/>
      <c r="E381" s="104"/>
      <c r="F381" s="104"/>
      <c r="G381" s="104"/>
      <c r="H381" s="104"/>
      <c r="I381" s="104"/>
    </row>
    <row r="382" spans="1:9" x14ac:dyDescent="0.2">
      <c r="A382" s="104"/>
      <c r="B382" s="104"/>
      <c r="C382" s="104"/>
      <c r="D382" s="104"/>
      <c r="E382" s="104"/>
      <c r="F382" s="104"/>
      <c r="G382" s="104"/>
      <c r="H382" s="104"/>
      <c r="I382" s="104"/>
    </row>
    <row r="383" spans="1:9" x14ac:dyDescent="0.2">
      <c r="A383" s="104"/>
      <c r="B383" s="104"/>
      <c r="C383" s="104"/>
      <c r="D383" s="104"/>
      <c r="E383" s="104"/>
      <c r="F383" s="104"/>
      <c r="G383" s="104"/>
      <c r="H383" s="104"/>
      <c r="I383" s="104"/>
    </row>
    <row r="384" spans="1:9" x14ac:dyDescent="0.2">
      <c r="A384" s="104"/>
      <c r="B384" s="104"/>
      <c r="C384" s="104"/>
      <c r="D384" s="104"/>
      <c r="E384" s="104"/>
      <c r="F384" s="104"/>
      <c r="G384" s="104"/>
      <c r="H384" s="104"/>
      <c r="I384" s="104"/>
    </row>
    <row r="385" spans="1:9" x14ac:dyDescent="0.2">
      <c r="A385" s="104"/>
      <c r="B385" s="104"/>
      <c r="C385" s="104"/>
      <c r="D385" s="104"/>
      <c r="E385" s="104"/>
      <c r="F385" s="104"/>
      <c r="G385" s="104"/>
      <c r="H385" s="104"/>
      <c r="I385" s="104"/>
    </row>
    <row r="386" spans="1:9" x14ac:dyDescent="0.2">
      <c r="A386" s="104"/>
      <c r="B386" s="104"/>
      <c r="C386" s="104"/>
      <c r="D386" s="104"/>
      <c r="E386" s="104"/>
      <c r="F386" s="104"/>
      <c r="G386" s="104"/>
      <c r="H386" s="104"/>
      <c r="I386" s="104"/>
    </row>
    <row r="387" spans="1:9" x14ac:dyDescent="0.2">
      <c r="A387" s="104"/>
      <c r="B387" s="104"/>
      <c r="C387" s="104"/>
      <c r="D387" s="104"/>
      <c r="E387" s="104"/>
      <c r="F387" s="104"/>
      <c r="G387" s="104"/>
      <c r="H387" s="104"/>
      <c r="I387" s="104"/>
    </row>
    <row r="388" spans="1:9" x14ac:dyDescent="0.2">
      <c r="A388" s="104"/>
      <c r="B388" s="104"/>
      <c r="C388" s="104"/>
      <c r="D388" s="104"/>
      <c r="E388" s="104"/>
      <c r="F388" s="104"/>
      <c r="G388" s="104"/>
      <c r="H388" s="104"/>
      <c r="I388" s="104"/>
    </row>
    <row r="389" spans="1:9" x14ac:dyDescent="0.2">
      <c r="A389" s="104"/>
      <c r="B389" s="104"/>
      <c r="C389" s="104"/>
      <c r="D389" s="104"/>
      <c r="E389" s="104"/>
      <c r="F389" s="104"/>
      <c r="G389" s="104"/>
      <c r="H389" s="104"/>
      <c r="I389" s="104"/>
    </row>
    <row r="390" spans="1:9" x14ac:dyDescent="0.2">
      <c r="A390" s="104"/>
      <c r="B390" s="104"/>
      <c r="C390" s="104"/>
      <c r="D390" s="104"/>
      <c r="E390" s="104"/>
      <c r="F390" s="104"/>
      <c r="G390" s="104"/>
      <c r="H390" s="104"/>
      <c r="I390" s="104"/>
    </row>
    <row r="391" spans="1:9" x14ac:dyDescent="0.2">
      <c r="A391" s="104"/>
      <c r="B391" s="104"/>
      <c r="C391" s="104"/>
      <c r="D391" s="104"/>
      <c r="E391" s="104"/>
      <c r="F391" s="104"/>
      <c r="G391" s="104"/>
      <c r="H391" s="104"/>
      <c r="I391" s="104"/>
    </row>
    <row r="392" spans="1:9" x14ac:dyDescent="0.2">
      <c r="A392" s="104"/>
      <c r="B392" s="104"/>
      <c r="C392" s="104"/>
      <c r="D392" s="104"/>
      <c r="E392" s="104"/>
      <c r="F392" s="104"/>
      <c r="G392" s="104"/>
      <c r="H392" s="104"/>
      <c r="I392" s="104"/>
    </row>
    <row r="393" spans="1:9" x14ac:dyDescent="0.2">
      <c r="A393" s="104"/>
      <c r="B393" s="104"/>
      <c r="C393" s="104"/>
      <c r="D393" s="104"/>
      <c r="E393" s="104"/>
      <c r="F393" s="104"/>
      <c r="G393" s="104"/>
      <c r="H393" s="104"/>
      <c r="I393" s="104"/>
    </row>
    <row r="394" spans="1:9" x14ac:dyDescent="0.2">
      <c r="A394" s="104"/>
      <c r="B394" s="104"/>
      <c r="C394" s="104"/>
      <c r="D394" s="104"/>
      <c r="E394" s="104"/>
      <c r="F394" s="104"/>
      <c r="G394" s="104"/>
      <c r="H394" s="104"/>
      <c r="I394" s="104"/>
    </row>
    <row r="395" spans="1:9" x14ac:dyDescent="0.2">
      <c r="A395" s="104"/>
      <c r="B395" s="104"/>
      <c r="C395" s="104"/>
      <c r="D395" s="104"/>
      <c r="E395" s="104"/>
      <c r="F395" s="104"/>
      <c r="G395" s="104"/>
      <c r="H395" s="104"/>
      <c r="I395" s="104"/>
    </row>
    <row r="396" spans="1:9" x14ac:dyDescent="0.2">
      <c r="A396" s="104"/>
      <c r="B396" s="104"/>
      <c r="C396" s="104"/>
      <c r="D396" s="104"/>
      <c r="E396" s="104"/>
      <c r="F396" s="104"/>
      <c r="G396" s="104"/>
      <c r="H396" s="104"/>
      <c r="I396" s="104"/>
    </row>
    <row r="397" spans="1:9" x14ac:dyDescent="0.2">
      <c r="A397" s="104"/>
      <c r="B397" s="104"/>
      <c r="C397" s="104"/>
      <c r="D397" s="104"/>
      <c r="E397" s="104"/>
      <c r="F397" s="104"/>
      <c r="G397" s="104"/>
      <c r="H397" s="104"/>
      <c r="I397" s="104"/>
    </row>
    <row r="398" spans="1:9" x14ac:dyDescent="0.2">
      <c r="A398" s="104"/>
      <c r="B398" s="104"/>
      <c r="C398" s="104"/>
      <c r="D398" s="104"/>
      <c r="E398" s="104"/>
      <c r="F398" s="104"/>
      <c r="G398" s="104"/>
      <c r="H398" s="104"/>
      <c r="I398" s="104"/>
    </row>
    <row r="399" spans="1:9" x14ac:dyDescent="0.2">
      <c r="A399" s="104"/>
      <c r="B399" s="104"/>
      <c r="C399" s="104"/>
      <c r="D399" s="104"/>
      <c r="E399" s="104"/>
      <c r="F399" s="104"/>
      <c r="G399" s="104"/>
      <c r="H399" s="104"/>
      <c r="I399" s="104"/>
    </row>
    <row r="400" spans="1:9" x14ac:dyDescent="0.2">
      <c r="A400" s="104"/>
      <c r="B400" s="104"/>
      <c r="C400" s="104"/>
      <c r="D400" s="104"/>
      <c r="E400" s="104"/>
      <c r="F400" s="104"/>
      <c r="G400" s="104"/>
      <c r="H400" s="104"/>
      <c r="I400" s="104"/>
    </row>
    <row r="401" spans="1:9" x14ac:dyDescent="0.2">
      <c r="A401" s="104"/>
      <c r="B401" s="104"/>
      <c r="C401" s="104"/>
      <c r="D401" s="104"/>
      <c r="E401" s="104"/>
      <c r="F401" s="104"/>
      <c r="G401" s="104"/>
      <c r="H401" s="104"/>
      <c r="I401" s="104"/>
    </row>
    <row r="402" spans="1:9" x14ac:dyDescent="0.2">
      <c r="A402" s="104"/>
      <c r="B402" s="104"/>
      <c r="C402" s="104"/>
      <c r="D402" s="104"/>
      <c r="E402" s="104"/>
      <c r="F402" s="104"/>
      <c r="G402" s="104"/>
      <c r="H402" s="104"/>
      <c r="I402" s="104"/>
    </row>
    <row r="403" spans="1:9" x14ac:dyDescent="0.2">
      <c r="A403" s="104"/>
      <c r="B403" s="104"/>
      <c r="C403" s="104"/>
      <c r="D403" s="104"/>
      <c r="E403" s="104"/>
      <c r="F403" s="104"/>
      <c r="G403" s="104"/>
      <c r="H403" s="104"/>
      <c r="I403" s="104"/>
    </row>
    <row r="404" spans="1:9" x14ac:dyDescent="0.2">
      <c r="A404" s="104"/>
      <c r="B404" s="104"/>
      <c r="C404" s="104"/>
      <c r="D404" s="104"/>
      <c r="E404" s="104"/>
      <c r="F404" s="104"/>
      <c r="G404" s="104"/>
      <c r="H404" s="104"/>
      <c r="I404" s="104"/>
    </row>
    <row r="405" spans="1:9" x14ac:dyDescent="0.2">
      <c r="A405" s="104"/>
      <c r="B405" s="104"/>
      <c r="C405" s="104"/>
      <c r="D405" s="104"/>
      <c r="E405" s="104"/>
      <c r="F405" s="104"/>
      <c r="G405" s="104"/>
      <c r="H405" s="104"/>
      <c r="I405" s="104"/>
    </row>
    <row r="406" spans="1:9" x14ac:dyDescent="0.2">
      <c r="A406" s="104"/>
      <c r="B406" s="104"/>
      <c r="C406" s="104"/>
      <c r="D406" s="104"/>
      <c r="E406" s="104"/>
      <c r="F406" s="104"/>
      <c r="G406" s="104"/>
      <c r="H406" s="104"/>
      <c r="I406" s="104"/>
    </row>
    <row r="407" spans="1:9" x14ac:dyDescent="0.2">
      <c r="A407" s="104"/>
      <c r="B407" s="104"/>
      <c r="C407" s="104"/>
      <c r="D407" s="104"/>
      <c r="E407" s="104"/>
      <c r="F407" s="104"/>
      <c r="G407" s="104"/>
      <c r="H407" s="104"/>
      <c r="I407" s="104"/>
    </row>
    <row r="408" spans="1:9" x14ac:dyDescent="0.2">
      <c r="A408" s="104"/>
      <c r="B408" s="104"/>
      <c r="C408" s="104"/>
      <c r="D408" s="104"/>
      <c r="E408" s="104"/>
      <c r="F408" s="104"/>
      <c r="G408" s="104"/>
      <c r="H408" s="104"/>
      <c r="I408" s="104"/>
    </row>
    <row r="409" spans="1:9" x14ac:dyDescent="0.2">
      <c r="A409" s="104"/>
      <c r="B409" s="104"/>
      <c r="C409" s="104"/>
      <c r="D409" s="104"/>
      <c r="E409" s="104"/>
      <c r="F409" s="104"/>
      <c r="G409" s="104"/>
      <c r="H409" s="104"/>
      <c r="I409" s="104"/>
    </row>
    <row r="410" spans="1:9" x14ac:dyDescent="0.2">
      <c r="A410" s="104"/>
      <c r="B410" s="104"/>
      <c r="C410" s="104"/>
      <c r="D410" s="104"/>
      <c r="E410" s="104"/>
      <c r="F410" s="104"/>
      <c r="G410" s="104"/>
      <c r="H410" s="104"/>
      <c r="I410" s="104"/>
    </row>
    <row r="411" spans="1:9" x14ac:dyDescent="0.2">
      <c r="A411" s="104"/>
      <c r="B411" s="104"/>
      <c r="C411" s="104"/>
      <c r="D411" s="104"/>
      <c r="E411" s="104"/>
      <c r="F411" s="104"/>
      <c r="G411" s="104"/>
      <c r="H411" s="104"/>
      <c r="I411" s="104"/>
    </row>
    <row r="412" spans="1:9" x14ac:dyDescent="0.2">
      <c r="A412" s="104"/>
      <c r="B412" s="104"/>
      <c r="C412" s="104"/>
      <c r="D412" s="104"/>
      <c r="E412" s="104"/>
      <c r="F412" s="104"/>
      <c r="G412" s="104"/>
      <c r="H412" s="104"/>
      <c r="I412" s="104"/>
    </row>
    <row r="413" spans="1:9" x14ac:dyDescent="0.2">
      <c r="A413" s="104"/>
      <c r="B413" s="104"/>
      <c r="C413" s="104"/>
      <c r="D413" s="104"/>
      <c r="E413" s="104"/>
      <c r="F413" s="104"/>
      <c r="G413" s="104"/>
      <c r="H413" s="104"/>
      <c r="I413" s="104"/>
    </row>
    <row r="414" spans="1:9" x14ac:dyDescent="0.2">
      <c r="A414" s="104"/>
      <c r="B414" s="104"/>
      <c r="C414" s="104"/>
      <c r="D414" s="104"/>
      <c r="E414" s="104"/>
      <c r="F414" s="104"/>
      <c r="G414" s="104"/>
      <c r="H414" s="104"/>
      <c r="I414" s="104"/>
    </row>
    <row r="415" spans="1:9" x14ac:dyDescent="0.2">
      <c r="A415" s="104"/>
      <c r="B415" s="104"/>
      <c r="C415" s="104"/>
      <c r="D415" s="104"/>
      <c r="E415" s="104"/>
      <c r="F415" s="104"/>
      <c r="G415" s="104"/>
      <c r="H415" s="104"/>
      <c r="I415" s="104"/>
    </row>
    <row r="416" spans="1:9" x14ac:dyDescent="0.2">
      <c r="A416" s="104"/>
      <c r="B416" s="104"/>
      <c r="C416" s="104"/>
      <c r="D416" s="104"/>
      <c r="E416" s="104"/>
      <c r="F416" s="104"/>
      <c r="G416" s="104"/>
      <c r="H416" s="104"/>
      <c r="I416" s="104"/>
    </row>
    <row r="417" spans="1:9" x14ac:dyDescent="0.2">
      <c r="A417" s="104"/>
      <c r="B417" s="104"/>
      <c r="C417" s="104"/>
      <c r="D417" s="104"/>
      <c r="E417" s="104"/>
      <c r="F417" s="104"/>
      <c r="G417" s="104"/>
      <c r="H417" s="104"/>
      <c r="I417" s="104"/>
    </row>
    <row r="418" spans="1:9" x14ac:dyDescent="0.2">
      <c r="A418" s="104"/>
      <c r="B418" s="104"/>
      <c r="C418" s="104"/>
      <c r="D418" s="104"/>
      <c r="E418" s="104"/>
      <c r="F418" s="104"/>
      <c r="G418" s="104"/>
      <c r="H418" s="104"/>
      <c r="I418" s="104"/>
    </row>
    <row r="419" spans="1:9" x14ac:dyDescent="0.2">
      <c r="A419" s="104"/>
      <c r="B419" s="104"/>
      <c r="C419" s="104"/>
      <c r="D419" s="104"/>
      <c r="E419" s="104"/>
      <c r="F419" s="104"/>
      <c r="G419" s="104"/>
      <c r="H419" s="104"/>
      <c r="I419" s="104"/>
    </row>
    <row r="420" spans="1:9" x14ac:dyDescent="0.2">
      <c r="A420" s="104"/>
      <c r="B420" s="104"/>
      <c r="C420" s="104"/>
      <c r="D420" s="104"/>
      <c r="E420" s="104"/>
      <c r="F420" s="104"/>
      <c r="G420" s="104"/>
      <c r="H420" s="104"/>
      <c r="I420" s="104"/>
    </row>
    <row r="421" spans="1:9" x14ac:dyDescent="0.2">
      <c r="A421" s="104"/>
      <c r="B421" s="104"/>
      <c r="C421" s="104"/>
      <c r="D421" s="104"/>
      <c r="E421" s="104"/>
      <c r="F421" s="104"/>
      <c r="G421" s="104"/>
      <c r="H421" s="104"/>
      <c r="I421" s="104"/>
    </row>
    <row r="422" spans="1:9" x14ac:dyDescent="0.2">
      <c r="A422" s="104"/>
      <c r="B422" s="104"/>
      <c r="C422" s="104"/>
      <c r="D422" s="104"/>
      <c r="E422" s="104"/>
      <c r="F422" s="104"/>
      <c r="G422" s="104"/>
      <c r="H422" s="104"/>
      <c r="I422" s="104"/>
    </row>
    <row r="423" spans="1:9" x14ac:dyDescent="0.2">
      <c r="A423" s="104"/>
      <c r="B423" s="104"/>
      <c r="C423" s="104"/>
      <c r="D423" s="104"/>
      <c r="E423" s="104"/>
      <c r="F423" s="104"/>
      <c r="G423" s="104"/>
      <c r="H423" s="104"/>
      <c r="I423" s="104"/>
    </row>
    <row r="424" spans="1:9" x14ac:dyDescent="0.2">
      <c r="A424" s="104"/>
      <c r="B424" s="104"/>
      <c r="C424" s="104"/>
      <c r="D424" s="104"/>
      <c r="E424" s="104"/>
      <c r="F424" s="104"/>
      <c r="G424" s="104"/>
      <c r="H424" s="104"/>
      <c r="I424" s="104"/>
    </row>
    <row r="425" spans="1:9" x14ac:dyDescent="0.2">
      <c r="A425" s="104"/>
      <c r="B425" s="104"/>
      <c r="C425" s="104"/>
      <c r="D425" s="104"/>
      <c r="E425" s="104"/>
      <c r="F425" s="104"/>
      <c r="G425" s="104"/>
      <c r="H425" s="104"/>
      <c r="I425" s="104"/>
    </row>
    <row r="426" spans="1:9" x14ac:dyDescent="0.2">
      <c r="A426" s="104"/>
      <c r="B426" s="104"/>
      <c r="C426" s="104"/>
      <c r="D426" s="104"/>
      <c r="E426" s="104"/>
      <c r="F426" s="104"/>
      <c r="G426" s="104"/>
      <c r="H426" s="104"/>
      <c r="I426" s="104"/>
    </row>
    <row r="427" spans="1:9" x14ac:dyDescent="0.2">
      <c r="A427" s="104"/>
      <c r="B427" s="104"/>
      <c r="C427" s="104"/>
      <c r="D427" s="104"/>
      <c r="E427" s="104"/>
      <c r="F427" s="104"/>
      <c r="G427" s="104"/>
      <c r="H427" s="104"/>
      <c r="I427" s="104"/>
    </row>
    <row r="428" spans="1:9" x14ac:dyDescent="0.2">
      <c r="A428" s="104"/>
      <c r="B428" s="104"/>
      <c r="C428" s="104"/>
      <c r="D428" s="104"/>
      <c r="E428" s="104"/>
      <c r="F428" s="104"/>
      <c r="G428" s="104"/>
      <c r="H428" s="104"/>
      <c r="I428" s="104"/>
    </row>
    <row r="429" spans="1:9" x14ac:dyDescent="0.2">
      <c r="A429" s="104"/>
      <c r="B429" s="104"/>
      <c r="C429" s="104"/>
      <c r="D429" s="104"/>
      <c r="E429" s="104"/>
      <c r="F429" s="104"/>
      <c r="G429" s="104"/>
      <c r="H429" s="104"/>
      <c r="I429" s="104"/>
    </row>
    <row r="430" spans="1:9" x14ac:dyDescent="0.2">
      <c r="A430" s="104"/>
      <c r="B430" s="104"/>
      <c r="C430" s="104"/>
      <c r="D430" s="104"/>
      <c r="E430" s="104"/>
      <c r="F430" s="104"/>
      <c r="G430" s="104"/>
      <c r="H430" s="104"/>
      <c r="I430" s="104"/>
    </row>
    <row r="431" spans="1:9" x14ac:dyDescent="0.2">
      <c r="A431" s="104"/>
      <c r="B431" s="104"/>
      <c r="C431" s="104"/>
      <c r="D431" s="104"/>
      <c r="E431" s="104"/>
      <c r="F431" s="104"/>
      <c r="G431" s="104"/>
      <c r="H431" s="104"/>
      <c r="I431" s="104"/>
    </row>
    <row r="432" spans="1:9" x14ac:dyDescent="0.2">
      <c r="A432" s="104"/>
      <c r="B432" s="104"/>
      <c r="C432" s="104"/>
      <c r="D432" s="104"/>
      <c r="E432" s="104"/>
      <c r="F432" s="104"/>
      <c r="G432" s="104"/>
      <c r="H432" s="104"/>
      <c r="I432" s="104"/>
    </row>
    <row r="433" spans="1:9" x14ac:dyDescent="0.2">
      <c r="A433" s="104"/>
      <c r="B433" s="104"/>
      <c r="C433" s="104"/>
      <c r="D433" s="104"/>
      <c r="E433" s="104"/>
      <c r="F433" s="104"/>
      <c r="G433" s="104"/>
      <c r="H433" s="104"/>
      <c r="I433" s="104"/>
    </row>
    <row r="434" spans="1:9" x14ac:dyDescent="0.2">
      <c r="A434" s="104"/>
      <c r="B434" s="104"/>
      <c r="C434" s="104"/>
      <c r="D434" s="104"/>
      <c r="E434" s="104"/>
      <c r="F434" s="104"/>
      <c r="G434" s="104"/>
      <c r="H434" s="104"/>
      <c r="I434" s="104"/>
    </row>
    <row r="435" spans="1:9" x14ac:dyDescent="0.2">
      <c r="A435" s="104"/>
      <c r="B435" s="104"/>
      <c r="C435" s="104"/>
      <c r="D435" s="104"/>
      <c r="E435" s="104"/>
      <c r="F435" s="104"/>
      <c r="G435" s="104"/>
      <c r="H435" s="104"/>
      <c r="I435" s="104"/>
    </row>
    <row r="436" spans="1:9" x14ac:dyDescent="0.2">
      <c r="A436" s="104"/>
      <c r="B436" s="104"/>
      <c r="C436" s="104"/>
      <c r="D436" s="104"/>
      <c r="E436" s="104"/>
      <c r="F436" s="104"/>
      <c r="G436" s="104"/>
      <c r="H436" s="104"/>
      <c r="I436" s="104"/>
    </row>
    <row r="437" spans="1:9" x14ac:dyDescent="0.2">
      <c r="A437" s="104"/>
      <c r="B437" s="104"/>
      <c r="C437" s="104"/>
      <c r="D437" s="104"/>
      <c r="E437" s="104"/>
      <c r="F437" s="104"/>
      <c r="G437" s="104"/>
      <c r="H437" s="104"/>
      <c r="I437" s="104"/>
    </row>
    <row r="438" spans="1:9" x14ac:dyDescent="0.2">
      <c r="A438" s="104"/>
      <c r="B438" s="104"/>
      <c r="C438" s="104"/>
      <c r="D438" s="104"/>
      <c r="E438" s="104"/>
      <c r="F438" s="104"/>
      <c r="G438" s="104"/>
      <c r="H438" s="104"/>
      <c r="I438" s="104"/>
    </row>
    <row r="439" spans="1:9" x14ac:dyDescent="0.2">
      <c r="A439" s="104"/>
      <c r="B439" s="104"/>
      <c r="C439" s="104"/>
      <c r="D439" s="104"/>
      <c r="E439" s="104"/>
      <c r="F439" s="104"/>
      <c r="G439" s="104"/>
      <c r="H439" s="104"/>
      <c r="I439" s="104"/>
    </row>
    <row r="440" spans="1:9" x14ac:dyDescent="0.2">
      <c r="A440" s="104"/>
      <c r="B440" s="104"/>
      <c r="C440" s="104"/>
      <c r="D440" s="104"/>
      <c r="E440" s="104"/>
      <c r="F440" s="104"/>
      <c r="G440" s="104"/>
      <c r="H440" s="104"/>
      <c r="I440" s="104"/>
    </row>
    <row r="441" spans="1:9" x14ac:dyDescent="0.2">
      <c r="A441" s="104"/>
      <c r="B441" s="104"/>
      <c r="C441" s="104"/>
      <c r="D441" s="104"/>
      <c r="E441" s="104"/>
      <c r="F441" s="104"/>
      <c r="G441" s="104"/>
      <c r="H441" s="104"/>
      <c r="I441" s="104"/>
    </row>
    <row r="442" spans="1:9" x14ac:dyDescent="0.2">
      <c r="A442" s="104"/>
      <c r="B442" s="104"/>
      <c r="C442" s="104"/>
      <c r="D442" s="104"/>
      <c r="E442" s="104"/>
      <c r="F442" s="104"/>
      <c r="G442" s="104"/>
      <c r="H442" s="104"/>
      <c r="I442" s="104"/>
    </row>
    <row r="443" spans="1:9" x14ac:dyDescent="0.2">
      <c r="A443" s="104"/>
      <c r="B443" s="104"/>
      <c r="C443" s="104"/>
      <c r="D443" s="104"/>
      <c r="E443" s="104"/>
      <c r="F443" s="104"/>
      <c r="G443" s="104"/>
      <c r="H443" s="104"/>
      <c r="I443" s="104"/>
    </row>
    <row r="444" spans="1:9" x14ac:dyDescent="0.2">
      <c r="A444" s="104"/>
      <c r="B444" s="104"/>
      <c r="C444" s="104"/>
      <c r="D444" s="104"/>
      <c r="E444" s="104"/>
      <c r="F444" s="104"/>
      <c r="G444" s="104"/>
      <c r="H444" s="104"/>
      <c r="I444" s="104"/>
    </row>
    <row r="445" spans="1:9" x14ac:dyDescent="0.2">
      <c r="A445" s="104"/>
      <c r="B445" s="104"/>
      <c r="C445" s="104"/>
      <c r="D445" s="104"/>
      <c r="E445" s="104"/>
      <c r="F445" s="104"/>
      <c r="G445" s="104"/>
      <c r="H445" s="104"/>
      <c r="I445" s="104"/>
    </row>
    <row r="446" spans="1:9" x14ac:dyDescent="0.2">
      <c r="A446" s="104"/>
      <c r="B446" s="104"/>
      <c r="C446" s="104"/>
      <c r="D446" s="104"/>
      <c r="E446" s="104"/>
      <c r="F446" s="104"/>
      <c r="G446" s="104"/>
      <c r="H446" s="104"/>
      <c r="I446" s="104"/>
    </row>
    <row r="447" spans="1:9" x14ac:dyDescent="0.2">
      <c r="A447" s="104"/>
      <c r="B447" s="104"/>
      <c r="C447" s="104"/>
      <c r="D447" s="104"/>
      <c r="E447" s="104"/>
      <c r="F447" s="104"/>
      <c r="G447" s="104"/>
      <c r="H447" s="104"/>
      <c r="I447" s="104"/>
    </row>
    <row r="448" spans="1:9" x14ac:dyDescent="0.2">
      <c r="A448" s="104"/>
      <c r="B448" s="104"/>
      <c r="C448" s="104"/>
      <c r="D448" s="104"/>
      <c r="E448" s="104"/>
      <c r="F448" s="104"/>
      <c r="G448" s="104"/>
      <c r="H448" s="104"/>
      <c r="I448" s="104"/>
    </row>
    <row r="449" spans="1:9" x14ac:dyDescent="0.2">
      <c r="A449" s="104"/>
      <c r="B449" s="104"/>
      <c r="C449" s="104"/>
      <c r="D449" s="104"/>
      <c r="E449" s="104"/>
      <c r="F449" s="104"/>
      <c r="G449" s="104"/>
      <c r="H449" s="104"/>
      <c r="I449" s="104"/>
    </row>
    <row r="450" spans="1:9" x14ac:dyDescent="0.2">
      <c r="A450" s="104"/>
      <c r="B450" s="104"/>
      <c r="C450" s="104"/>
      <c r="D450" s="104"/>
      <c r="E450" s="104"/>
      <c r="F450" s="104"/>
      <c r="G450" s="104"/>
      <c r="H450" s="104"/>
      <c r="I450" s="104"/>
    </row>
    <row r="451" spans="1:9" x14ac:dyDescent="0.2">
      <c r="A451" s="104"/>
      <c r="B451" s="104"/>
      <c r="C451" s="104"/>
      <c r="D451" s="104"/>
      <c r="E451" s="104"/>
      <c r="F451" s="104"/>
      <c r="G451" s="104"/>
      <c r="H451" s="104"/>
      <c r="I451" s="104"/>
    </row>
    <row r="452" spans="1:9" x14ac:dyDescent="0.2">
      <c r="A452" s="104"/>
      <c r="B452" s="104"/>
      <c r="C452" s="104"/>
      <c r="D452" s="104"/>
      <c r="E452" s="104"/>
      <c r="F452" s="104"/>
      <c r="G452" s="104"/>
      <c r="H452" s="104"/>
      <c r="I452" s="104"/>
    </row>
    <row r="453" spans="1:9" x14ac:dyDescent="0.2">
      <c r="A453" s="104"/>
      <c r="B453" s="104"/>
      <c r="C453" s="104"/>
      <c r="D453" s="104"/>
      <c r="E453" s="104"/>
      <c r="F453" s="104"/>
      <c r="G453" s="104"/>
      <c r="H453" s="104"/>
      <c r="I453" s="104"/>
    </row>
    <row r="454" spans="1:9" x14ac:dyDescent="0.2">
      <c r="A454" s="104"/>
      <c r="B454" s="104"/>
      <c r="C454" s="104"/>
      <c r="D454" s="104"/>
      <c r="E454" s="104"/>
      <c r="F454" s="104"/>
      <c r="G454" s="104"/>
      <c r="H454" s="104"/>
      <c r="I454" s="104"/>
    </row>
    <row r="455" spans="1:9" x14ac:dyDescent="0.2">
      <c r="A455" s="104"/>
      <c r="B455" s="104"/>
      <c r="C455" s="104"/>
      <c r="D455" s="104"/>
      <c r="E455" s="104"/>
      <c r="F455" s="104"/>
      <c r="G455" s="104"/>
      <c r="H455" s="104"/>
      <c r="I455" s="104"/>
    </row>
    <row r="456" spans="1:9" x14ac:dyDescent="0.2">
      <c r="A456" s="104"/>
      <c r="B456" s="104"/>
      <c r="C456" s="104"/>
      <c r="D456" s="104"/>
      <c r="E456" s="104"/>
      <c r="F456" s="104"/>
      <c r="G456" s="104"/>
      <c r="H456" s="104"/>
      <c r="I456" s="104"/>
    </row>
    <row r="457" spans="1:9" x14ac:dyDescent="0.2">
      <c r="A457" s="104"/>
      <c r="B457" s="104"/>
      <c r="C457" s="104"/>
      <c r="D457" s="104"/>
      <c r="E457" s="104"/>
      <c r="F457" s="104"/>
      <c r="G457" s="104"/>
      <c r="H457" s="104"/>
      <c r="I457" s="104"/>
    </row>
    <row r="458" spans="1:9" x14ac:dyDescent="0.2">
      <c r="A458" s="104"/>
      <c r="B458" s="104"/>
      <c r="C458" s="104"/>
      <c r="D458" s="104"/>
      <c r="E458" s="104"/>
      <c r="F458" s="104"/>
      <c r="G458" s="104"/>
      <c r="H458" s="104"/>
      <c r="I458" s="104"/>
    </row>
    <row r="459" spans="1:9" x14ac:dyDescent="0.2">
      <c r="A459" s="104"/>
      <c r="B459" s="104"/>
      <c r="C459" s="104"/>
      <c r="D459" s="104"/>
      <c r="E459" s="104"/>
      <c r="F459" s="104"/>
      <c r="G459" s="104"/>
      <c r="H459" s="104"/>
      <c r="I459" s="104"/>
    </row>
    <row r="460" spans="1:9" x14ac:dyDescent="0.2">
      <c r="A460" s="104"/>
      <c r="B460" s="104"/>
      <c r="C460" s="104"/>
      <c r="D460" s="104"/>
      <c r="E460" s="104"/>
      <c r="F460" s="104"/>
      <c r="G460" s="104"/>
      <c r="H460" s="104"/>
      <c r="I460" s="104"/>
    </row>
    <row r="461" spans="1:9" x14ac:dyDescent="0.2">
      <c r="A461" s="104"/>
      <c r="B461" s="104"/>
      <c r="C461" s="104"/>
      <c r="D461" s="104"/>
      <c r="E461" s="104"/>
      <c r="F461" s="104"/>
      <c r="G461" s="104"/>
      <c r="H461" s="104"/>
      <c r="I461" s="104"/>
    </row>
    <row r="462" spans="1:9" x14ac:dyDescent="0.2">
      <c r="A462" s="104"/>
      <c r="B462" s="104"/>
      <c r="C462" s="104"/>
      <c r="D462" s="104"/>
      <c r="E462" s="104"/>
      <c r="F462" s="104"/>
      <c r="G462" s="104"/>
      <c r="H462" s="104"/>
      <c r="I462" s="104"/>
    </row>
    <row r="463" spans="1:9" x14ac:dyDescent="0.2">
      <c r="A463" s="104"/>
      <c r="B463" s="104"/>
      <c r="C463" s="104"/>
      <c r="D463" s="104"/>
      <c r="E463" s="104"/>
      <c r="F463" s="104"/>
      <c r="G463" s="104"/>
      <c r="H463" s="104"/>
      <c r="I463" s="104"/>
    </row>
    <row r="464" spans="1:9" x14ac:dyDescent="0.2">
      <c r="A464" s="104"/>
      <c r="B464" s="104"/>
      <c r="C464" s="104"/>
      <c r="D464" s="104"/>
      <c r="E464" s="104"/>
      <c r="F464" s="104"/>
      <c r="G464" s="104"/>
      <c r="H464" s="104"/>
      <c r="I464" s="104"/>
    </row>
    <row r="465" spans="1:9" x14ac:dyDescent="0.2">
      <c r="A465" s="104"/>
      <c r="B465" s="104"/>
      <c r="C465" s="104"/>
      <c r="D465" s="104"/>
      <c r="E465" s="104"/>
      <c r="F465" s="104"/>
      <c r="G465" s="104"/>
      <c r="H465" s="104"/>
      <c r="I465" s="104"/>
    </row>
    <row r="466" spans="1:9" x14ac:dyDescent="0.2">
      <c r="A466" s="104"/>
      <c r="B466" s="104"/>
      <c r="C466" s="104"/>
      <c r="D466" s="104"/>
      <c r="E466" s="104"/>
      <c r="F466" s="104"/>
      <c r="G466" s="104"/>
      <c r="H466" s="104"/>
      <c r="I466" s="104"/>
    </row>
    <row r="467" spans="1:9" x14ac:dyDescent="0.2">
      <c r="A467" s="104"/>
      <c r="B467" s="104"/>
      <c r="C467" s="104"/>
      <c r="D467" s="104"/>
      <c r="E467" s="104"/>
      <c r="F467" s="104"/>
      <c r="G467" s="104"/>
      <c r="H467" s="104"/>
      <c r="I467" s="104"/>
    </row>
    <row r="468" spans="1:9" x14ac:dyDescent="0.2">
      <c r="A468" s="104"/>
      <c r="B468" s="104"/>
      <c r="C468" s="104"/>
      <c r="D468" s="104"/>
      <c r="E468" s="104"/>
      <c r="F468" s="104"/>
      <c r="G468" s="104"/>
      <c r="H468" s="104"/>
      <c r="I468" s="104"/>
    </row>
    <row r="469" spans="1:9" x14ac:dyDescent="0.2">
      <c r="A469" s="104"/>
      <c r="B469" s="104"/>
      <c r="C469" s="104"/>
      <c r="D469" s="104"/>
      <c r="E469" s="104"/>
      <c r="F469" s="104"/>
      <c r="G469" s="104"/>
      <c r="H469" s="104"/>
      <c r="I469" s="104"/>
    </row>
    <row r="470" spans="1:9" x14ac:dyDescent="0.2">
      <c r="A470" s="104"/>
      <c r="B470" s="104"/>
      <c r="C470" s="104"/>
      <c r="D470" s="104"/>
      <c r="E470" s="104"/>
      <c r="F470" s="104"/>
      <c r="G470" s="104"/>
      <c r="H470" s="104"/>
      <c r="I470" s="104"/>
    </row>
    <row r="471" spans="1:9" x14ac:dyDescent="0.2">
      <c r="A471" s="104"/>
      <c r="B471" s="104"/>
      <c r="C471" s="104"/>
      <c r="D471" s="104"/>
      <c r="E471" s="104"/>
      <c r="F471" s="104"/>
      <c r="G471" s="104"/>
      <c r="H471" s="104"/>
      <c r="I471" s="104"/>
    </row>
    <row r="472" spans="1:9" x14ac:dyDescent="0.2">
      <c r="A472" s="104"/>
      <c r="B472" s="104"/>
      <c r="C472" s="104"/>
      <c r="D472" s="104"/>
      <c r="E472" s="104"/>
      <c r="F472" s="104"/>
      <c r="G472" s="104"/>
      <c r="H472" s="104"/>
      <c r="I472" s="104"/>
    </row>
    <row r="473" spans="1:9" x14ac:dyDescent="0.2">
      <c r="A473" s="104"/>
      <c r="B473" s="104"/>
      <c r="C473" s="104"/>
      <c r="D473" s="104"/>
      <c r="E473" s="104"/>
      <c r="F473" s="104"/>
      <c r="G473" s="104"/>
      <c r="H473" s="104"/>
      <c r="I473" s="104"/>
    </row>
    <row r="474" spans="1:9" x14ac:dyDescent="0.2">
      <c r="A474" s="104"/>
      <c r="B474" s="104"/>
      <c r="C474" s="104"/>
      <c r="D474" s="104"/>
      <c r="E474" s="104"/>
      <c r="F474" s="104"/>
      <c r="G474" s="104"/>
      <c r="H474" s="104"/>
      <c r="I474" s="104"/>
    </row>
    <row r="475" spans="1:9" x14ac:dyDescent="0.2">
      <c r="A475" s="104"/>
      <c r="B475" s="104"/>
      <c r="C475" s="104"/>
      <c r="D475" s="104"/>
      <c r="E475" s="104"/>
      <c r="F475" s="104"/>
      <c r="G475" s="104"/>
      <c r="H475" s="104"/>
      <c r="I475" s="104"/>
    </row>
    <row r="476" spans="1:9" x14ac:dyDescent="0.2">
      <c r="A476" s="104"/>
      <c r="B476" s="104"/>
      <c r="C476" s="104"/>
      <c r="D476" s="104"/>
      <c r="E476" s="104"/>
      <c r="F476" s="104"/>
      <c r="G476" s="104"/>
      <c r="H476" s="104"/>
      <c r="I476" s="104"/>
    </row>
    <row r="477" spans="1:9" x14ac:dyDescent="0.2">
      <c r="A477" s="104"/>
      <c r="B477" s="104"/>
      <c r="C477" s="104"/>
      <c r="D477" s="104"/>
      <c r="E477" s="104"/>
      <c r="F477" s="104"/>
      <c r="G477" s="104"/>
      <c r="H477" s="104"/>
      <c r="I477" s="104"/>
    </row>
    <row r="478" spans="1:9" x14ac:dyDescent="0.2">
      <c r="A478" s="104"/>
      <c r="B478" s="104"/>
      <c r="C478" s="104"/>
      <c r="D478" s="104"/>
      <c r="E478" s="104"/>
      <c r="F478" s="104"/>
      <c r="G478" s="104"/>
      <c r="H478" s="104"/>
      <c r="I478" s="104"/>
    </row>
    <row r="479" spans="1:9" x14ac:dyDescent="0.2">
      <c r="A479" s="104"/>
      <c r="B479" s="104"/>
      <c r="C479" s="104"/>
      <c r="D479" s="104"/>
      <c r="E479" s="104"/>
      <c r="F479" s="104"/>
      <c r="G479" s="104"/>
      <c r="H479" s="104"/>
      <c r="I479" s="104"/>
    </row>
    <row r="480" spans="1:9" x14ac:dyDescent="0.2">
      <c r="A480" s="104"/>
      <c r="B480" s="104"/>
      <c r="C480" s="104"/>
      <c r="D480" s="104"/>
      <c r="E480" s="104"/>
      <c r="F480" s="104"/>
      <c r="G480" s="104"/>
      <c r="H480" s="104"/>
      <c r="I480" s="104"/>
    </row>
    <row r="481" spans="1:9" x14ac:dyDescent="0.2">
      <c r="A481" s="104"/>
      <c r="B481" s="104"/>
      <c r="C481" s="104"/>
      <c r="D481" s="104"/>
      <c r="E481" s="104"/>
      <c r="F481" s="104"/>
      <c r="G481" s="104"/>
      <c r="H481" s="104"/>
      <c r="I481" s="104"/>
    </row>
    <row r="482" spans="1:9" x14ac:dyDescent="0.2">
      <c r="A482" s="104"/>
      <c r="B482" s="104"/>
      <c r="C482" s="104"/>
      <c r="D482" s="104"/>
      <c r="E482" s="104"/>
      <c r="F482" s="104"/>
      <c r="G482" s="104"/>
      <c r="H482" s="104"/>
      <c r="I482" s="104"/>
    </row>
    <row r="483" spans="1:9" x14ac:dyDescent="0.2">
      <c r="A483" s="104"/>
      <c r="B483" s="104"/>
      <c r="C483" s="104"/>
      <c r="D483" s="104"/>
      <c r="E483" s="104"/>
      <c r="F483" s="104"/>
      <c r="G483" s="104"/>
      <c r="H483" s="104"/>
      <c r="I483" s="104"/>
    </row>
    <row r="484" spans="1:9" x14ac:dyDescent="0.2">
      <c r="A484" s="104"/>
      <c r="B484" s="104"/>
      <c r="C484" s="104"/>
      <c r="D484" s="104"/>
      <c r="E484" s="104"/>
      <c r="F484" s="104"/>
      <c r="G484" s="104"/>
      <c r="H484" s="104"/>
      <c r="I484" s="104"/>
    </row>
    <row r="485" spans="1:9" x14ac:dyDescent="0.2">
      <c r="A485" s="104"/>
      <c r="B485" s="104"/>
      <c r="C485" s="104"/>
      <c r="D485" s="104"/>
      <c r="E485" s="104"/>
      <c r="F485" s="104"/>
      <c r="G485" s="104"/>
      <c r="H485" s="104"/>
      <c r="I485" s="104"/>
    </row>
    <row r="486" spans="1:9" x14ac:dyDescent="0.2">
      <c r="A486" s="104"/>
      <c r="B486" s="104"/>
      <c r="C486" s="104"/>
      <c r="D486" s="104"/>
      <c r="E486" s="104"/>
      <c r="F486" s="104"/>
      <c r="G486" s="104"/>
      <c r="H486" s="104"/>
      <c r="I486" s="104"/>
    </row>
    <row r="487" spans="1:9" x14ac:dyDescent="0.2">
      <c r="A487" s="104"/>
      <c r="B487" s="104"/>
      <c r="C487" s="104"/>
      <c r="D487" s="104"/>
      <c r="E487" s="104"/>
      <c r="F487" s="104"/>
      <c r="G487" s="104"/>
      <c r="H487" s="104"/>
      <c r="I487" s="104"/>
    </row>
    <row r="488" spans="1:9" x14ac:dyDescent="0.2">
      <c r="A488" s="104"/>
      <c r="B488" s="104"/>
      <c r="C488" s="104"/>
      <c r="D488" s="104"/>
      <c r="E488" s="104"/>
      <c r="F488" s="104"/>
      <c r="G488" s="104"/>
      <c r="H488" s="104"/>
      <c r="I488" s="104"/>
    </row>
    <row r="489" spans="1:9" x14ac:dyDescent="0.2">
      <c r="A489" s="104"/>
      <c r="B489" s="104"/>
      <c r="C489" s="104"/>
      <c r="D489" s="104"/>
      <c r="E489" s="104"/>
      <c r="F489" s="104"/>
      <c r="G489" s="104"/>
      <c r="H489" s="104"/>
      <c r="I489" s="104"/>
    </row>
    <row r="490" spans="1:9" x14ac:dyDescent="0.2">
      <c r="A490" s="104"/>
      <c r="B490" s="104"/>
      <c r="C490" s="104"/>
      <c r="D490" s="104"/>
      <c r="E490" s="104"/>
      <c r="F490" s="104"/>
      <c r="G490" s="104"/>
      <c r="H490" s="104"/>
      <c r="I490" s="104"/>
    </row>
    <row r="491" spans="1:9" x14ac:dyDescent="0.2">
      <c r="A491" s="104"/>
      <c r="B491" s="104"/>
      <c r="C491" s="104"/>
      <c r="D491" s="104"/>
      <c r="E491" s="104"/>
      <c r="F491" s="104"/>
      <c r="G491" s="104"/>
      <c r="H491" s="104"/>
      <c r="I491" s="104"/>
    </row>
    <row r="492" spans="1:9" x14ac:dyDescent="0.2">
      <c r="A492" s="104"/>
      <c r="B492" s="104"/>
      <c r="C492" s="104"/>
      <c r="D492" s="104"/>
      <c r="E492" s="104"/>
      <c r="F492" s="104"/>
      <c r="G492" s="104"/>
      <c r="H492" s="104"/>
      <c r="I492" s="104"/>
    </row>
    <row r="493" spans="1:9" x14ac:dyDescent="0.2">
      <c r="A493" s="104"/>
      <c r="B493" s="104"/>
      <c r="C493" s="104"/>
      <c r="D493" s="104"/>
      <c r="E493" s="104"/>
      <c r="F493" s="104"/>
      <c r="G493" s="104"/>
      <c r="H493" s="104"/>
      <c r="I493" s="104"/>
    </row>
    <row r="494" spans="1:9" x14ac:dyDescent="0.2">
      <c r="A494" s="104"/>
      <c r="B494" s="104"/>
      <c r="C494" s="104"/>
      <c r="D494" s="104"/>
      <c r="E494" s="104"/>
      <c r="F494" s="104"/>
      <c r="G494" s="104"/>
      <c r="H494" s="104"/>
      <c r="I494" s="104"/>
    </row>
    <row r="495" spans="1:9" x14ac:dyDescent="0.2">
      <c r="A495" s="104"/>
      <c r="B495" s="104"/>
      <c r="C495" s="104"/>
      <c r="D495" s="104"/>
      <c r="E495" s="104"/>
      <c r="F495" s="104"/>
      <c r="G495" s="104"/>
      <c r="H495" s="104"/>
      <c r="I495" s="104"/>
    </row>
    <row r="496" spans="1:9" x14ac:dyDescent="0.2">
      <c r="A496" s="104"/>
      <c r="B496" s="104"/>
      <c r="C496" s="104"/>
      <c r="D496" s="104"/>
      <c r="E496" s="104"/>
      <c r="F496" s="104"/>
      <c r="G496" s="104"/>
      <c r="H496" s="104"/>
      <c r="I496" s="104"/>
    </row>
    <row r="497" spans="1:9" x14ac:dyDescent="0.2">
      <c r="A497" s="104"/>
      <c r="B497" s="104"/>
      <c r="C497" s="104"/>
      <c r="D497" s="104"/>
      <c r="E497" s="104"/>
      <c r="F497" s="104"/>
      <c r="G497" s="104"/>
      <c r="H497" s="104"/>
      <c r="I497" s="104"/>
    </row>
    <row r="498" spans="1:9" x14ac:dyDescent="0.2">
      <c r="A498" s="104"/>
      <c r="B498" s="104"/>
      <c r="C498" s="104"/>
      <c r="D498" s="104"/>
      <c r="E498" s="104"/>
      <c r="F498" s="104"/>
      <c r="G498" s="104"/>
      <c r="H498" s="104"/>
      <c r="I498" s="104"/>
    </row>
    <row r="499" spans="1:9" x14ac:dyDescent="0.2">
      <c r="A499" s="104"/>
      <c r="B499" s="104"/>
      <c r="C499" s="104"/>
      <c r="D499" s="104"/>
      <c r="E499" s="104"/>
      <c r="F499" s="104"/>
      <c r="G499" s="104"/>
      <c r="H499" s="104"/>
      <c r="I499" s="104"/>
    </row>
    <row r="500" spans="1:9" x14ac:dyDescent="0.2">
      <c r="A500" s="104"/>
      <c r="B500" s="104"/>
      <c r="C500" s="104"/>
      <c r="D500" s="104"/>
      <c r="E500" s="104"/>
      <c r="F500" s="104"/>
      <c r="G500" s="104"/>
      <c r="H500" s="104"/>
      <c r="I500" s="104"/>
    </row>
    <row r="501" spans="1:9" x14ac:dyDescent="0.2">
      <c r="A501" s="104"/>
      <c r="B501" s="104"/>
      <c r="C501" s="104"/>
      <c r="D501" s="104"/>
      <c r="E501" s="104"/>
      <c r="F501" s="104"/>
      <c r="G501" s="104"/>
      <c r="H501" s="104"/>
      <c r="I501" s="104"/>
    </row>
    <row r="502" spans="1:9" x14ac:dyDescent="0.2">
      <c r="A502" s="104"/>
      <c r="B502" s="104"/>
      <c r="C502" s="104"/>
      <c r="D502" s="104"/>
      <c r="E502" s="104"/>
      <c r="F502" s="104"/>
      <c r="G502" s="104"/>
      <c r="H502" s="104"/>
      <c r="I502" s="104"/>
    </row>
    <row r="503" spans="1:9" x14ac:dyDescent="0.2">
      <c r="A503" s="104"/>
      <c r="B503" s="104"/>
      <c r="C503" s="104"/>
      <c r="D503" s="104"/>
      <c r="E503" s="104"/>
      <c r="F503" s="104"/>
      <c r="G503" s="104"/>
      <c r="H503" s="104"/>
      <c r="I503" s="104"/>
    </row>
    <row r="504" spans="1:9" x14ac:dyDescent="0.2">
      <c r="A504" s="104"/>
      <c r="B504" s="104"/>
      <c r="C504" s="104"/>
      <c r="D504" s="104"/>
      <c r="E504" s="104"/>
      <c r="F504" s="104"/>
      <c r="G504" s="104"/>
      <c r="H504" s="104"/>
      <c r="I504" s="104"/>
    </row>
    <row r="505" spans="1:9" x14ac:dyDescent="0.2">
      <c r="A505" s="104"/>
      <c r="B505" s="104"/>
      <c r="C505" s="104"/>
      <c r="D505" s="104"/>
      <c r="E505" s="104"/>
      <c r="F505" s="104"/>
      <c r="G505" s="104"/>
      <c r="H505" s="104"/>
      <c r="I505" s="104"/>
    </row>
    <row r="506" spans="1:9" x14ac:dyDescent="0.2">
      <c r="A506" s="104"/>
      <c r="B506" s="104"/>
      <c r="C506" s="104"/>
      <c r="D506" s="104"/>
      <c r="E506" s="104"/>
      <c r="F506" s="104"/>
      <c r="G506" s="104"/>
      <c r="H506" s="104"/>
      <c r="I506" s="104"/>
    </row>
    <row r="507" spans="1:9" x14ac:dyDescent="0.2">
      <c r="A507" s="104"/>
      <c r="B507" s="104"/>
      <c r="C507" s="104"/>
      <c r="D507" s="104"/>
      <c r="E507" s="104"/>
      <c r="F507" s="104"/>
      <c r="G507" s="104"/>
      <c r="H507" s="104"/>
      <c r="I507" s="104"/>
    </row>
    <row r="508" spans="1:9" x14ac:dyDescent="0.2">
      <c r="A508" s="104"/>
      <c r="B508" s="104"/>
      <c r="C508" s="104"/>
      <c r="D508" s="104"/>
      <c r="E508" s="104"/>
      <c r="F508" s="104"/>
      <c r="G508" s="104"/>
      <c r="H508" s="104"/>
      <c r="I508" s="104"/>
    </row>
    <row r="509" spans="1:9" x14ac:dyDescent="0.2">
      <c r="A509" s="104"/>
      <c r="B509" s="104"/>
      <c r="C509" s="104"/>
      <c r="D509" s="104"/>
      <c r="E509" s="104"/>
      <c r="F509" s="104"/>
      <c r="G509" s="104"/>
      <c r="H509" s="104"/>
      <c r="I509" s="104"/>
    </row>
    <row r="510" spans="1:9" x14ac:dyDescent="0.2">
      <c r="A510" s="104"/>
      <c r="B510" s="104"/>
      <c r="C510" s="104"/>
      <c r="D510" s="104"/>
      <c r="E510" s="104"/>
      <c r="F510" s="104"/>
      <c r="G510" s="104"/>
      <c r="H510" s="104"/>
      <c r="I510" s="104"/>
    </row>
    <row r="511" spans="1:9" x14ac:dyDescent="0.2">
      <c r="A511" s="104"/>
      <c r="B511" s="104"/>
      <c r="C511" s="104"/>
      <c r="D511" s="104"/>
      <c r="E511" s="104"/>
      <c r="F511" s="104"/>
      <c r="G511" s="104"/>
      <c r="H511" s="104"/>
      <c r="I511" s="104"/>
    </row>
    <row r="512" spans="1:9" x14ac:dyDescent="0.2">
      <c r="A512" s="104"/>
      <c r="B512" s="104"/>
      <c r="C512" s="104"/>
      <c r="D512" s="104"/>
      <c r="E512" s="104"/>
      <c r="F512" s="104"/>
      <c r="G512" s="104"/>
      <c r="H512" s="104"/>
      <c r="I512" s="104"/>
    </row>
    <row r="513" spans="1:9" x14ac:dyDescent="0.2">
      <c r="A513" s="104"/>
      <c r="B513" s="104"/>
      <c r="C513" s="104"/>
      <c r="D513" s="104"/>
      <c r="E513" s="104"/>
      <c r="F513" s="104"/>
      <c r="G513" s="104"/>
      <c r="H513" s="104"/>
      <c r="I513" s="104"/>
    </row>
    <row r="514" spans="1:9" x14ac:dyDescent="0.2">
      <c r="A514" s="104"/>
      <c r="B514" s="104"/>
      <c r="C514" s="104"/>
      <c r="D514" s="104"/>
      <c r="E514" s="104"/>
      <c r="F514" s="104"/>
      <c r="G514" s="104"/>
      <c r="H514" s="104"/>
      <c r="I514" s="104"/>
    </row>
    <row r="515" spans="1:9" x14ac:dyDescent="0.2">
      <c r="A515" s="104"/>
      <c r="B515" s="104"/>
      <c r="C515" s="104"/>
      <c r="D515" s="104"/>
      <c r="E515" s="104"/>
      <c r="F515" s="104"/>
      <c r="G515" s="104"/>
      <c r="H515" s="104"/>
      <c r="I515" s="104"/>
    </row>
    <row r="516" spans="1:9" x14ac:dyDescent="0.2">
      <c r="A516" s="104"/>
      <c r="B516" s="104"/>
      <c r="C516" s="104"/>
      <c r="D516" s="104"/>
      <c r="E516" s="104"/>
      <c r="F516" s="104"/>
      <c r="G516" s="104"/>
      <c r="H516" s="104"/>
      <c r="I516" s="104"/>
    </row>
    <row r="517" spans="1:9" x14ac:dyDescent="0.2">
      <c r="A517" s="104"/>
      <c r="B517" s="104"/>
      <c r="C517" s="104"/>
      <c r="D517" s="104"/>
      <c r="E517" s="104"/>
      <c r="F517" s="104"/>
      <c r="G517" s="104"/>
      <c r="H517" s="104"/>
      <c r="I517" s="104"/>
    </row>
    <row r="518" spans="1:9" x14ac:dyDescent="0.2">
      <c r="A518" s="104"/>
      <c r="B518" s="104"/>
      <c r="C518" s="104"/>
      <c r="D518" s="104"/>
      <c r="E518" s="104"/>
      <c r="F518" s="104"/>
      <c r="G518" s="104"/>
      <c r="H518" s="104"/>
      <c r="I518" s="104"/>
    </row>
    <row r="519" spans="1:9" x14ac:dyDescent="0.2">
      <c r="A519" s="104"/>
      <c r="B519" s="104"/>
      <c r="C519" s="104"/>
      <c r="D519" s="104"/>
      <c r="E519" s="104"/>
      <c r="F519" s="104"/>
      <c r="G519" s="104"/>
      <c r="H519" s="104"/>
      <c r="I519" s="104"/>
    </row>
    <row r="520" spans="1:9" x14ac:dyDescent="0.2">
      <c r="A520" s="104"/>
      <c r="B520" s="104"/>
      <c r="C520" s="104"/>
      <c r="D520" s="104"/>
      <c r="E520" s="104"/>
      <c r="F520" s="104"/>
      <c r="G520" s="104"/>
      <c r="H520" s="104"/>
      <c r="I520" s="104"/>
    </row>
    <row r="521" spans="1:9" x14ac:dyDescent="0.2">
      <c r="A521" s="104"/>
      <c r="B521" s="104"/>
      <c r="C521" s="104"/>
      <c r="D521" s="104"/>
      <c r="E521" s="104"/>
      <c r="F521" s="104"/>
      <c r="G521" s="104"/>
      <c r="H521" s="104"/>
      <c r="I521" s="104"/>
    </row>
    <row r="522" spans="1:9" x14ac:dyDescent="0.2">
      <c r="A522" s="104"/>
      <c r="B522" s="104"/>
      <c r="C522" s="104"/>
      <c r="D522" s="104"/>
      <c r="E522" s="104"/>
      <c r="F522" s="104"/>
      <c r="G522" s="104"/>
      <c r="H522" s="104"/>
      <c r="I522" s="104"/>
    </row>
    <row r="523" spans="1:9" x14ac:dyDescent="0.2">
      <c r="A523" s="104"/>
      <c r="B523" s="104"/>
      <c r="C523" s="104"/>
      <c r="D523" s="104"/>
      <c r="E523" s="104"/>
      <c r="F523" s="104"/>
      <c r="G523" s="104"/>
      <c r="H523" s="104"/>
      <c r="I523" s="104"/>
    </row>
    <row r="524" spans="1:9" x14ac:dyDescent="0.2">
      <c r="A524" s="104"/>
      <c r="B524" s="104"/>
      <c r="C524" s="104"/>
      <c r="D524" s="104"/>
      <c r="E524" s="104"/>
      <c r="F524" s="104"/>
      <c r="G524" s="104"/>
      <c r="H524" s="104"/>
      <c r="I524" s="104"/>
    </row>
    <row r="525" spans="1:9" x14ac:dyDescent="0.2">
      <c r="A525" s="104"/>
      <c r="B525" s="104"/>
      <c r="C525" s="104"/>
      <c r="D525" s="104"/>
      <c r="E525" s="104"/>
      <c r="F525" s="104"/>
      <c r="G525" s="104"/>
      <c r="H525" s="104"/>
      <c r="I525" s="104"/>
    </row>
    <row r="526" spans="1:9" x14ac:dyDescent="0.2">
      <c r="A526" s="104"/>
      <c r="B526" s="104"/>
      <c r="C526" s="104"/>
      <c r="D526" s="104"/>
      <c r="E526" s="104"/>
      <c r="F526" s="104"/>
      <c r="G526" s="104"/>
      <c r="H526" s="104"/>
      <c r="I526" s="104"/>
    </row>
    <row r="527" spans="1:9" x14ac:dyDescent="0.2">
      <c r="A527" s="104"/>
      <c r="B527" s="104"/>
      <c r="C527" s="104"/>
      <c r="D527" s="104"/>
      <c r="E527" s="104"/>
      <c r="F527" s="104"/>
      <c r="G527" s="104"/>
      <c r="H527" s="104"/>
      <c r="I527" s="104"/>
    </row>
    <row r="528" spans="1:9" x14ac:dyDescent="0.2">
      <c r="A528" s="104"/>
      <c r="B528" s="104"/>
      <c r="C528" s="104"/>
      <c r="D528" s="104"/>
      <c r="E528" s="104"/>
      <c r="F528" s="104"/>
      <c r="G528" s="104"/>
      <c r="H528" s="104"/>
      <c r="I528" s="104"/>
    </row>
    <row r="529" spans="1:9" x14ac:dyDescent="0.2">
      <c r="A529" s="104"/>
      <c r="B529" s="104"/>
      <c r="C529" s="104"/>
      <c r="D529" s="104"/>
      <c r="E529" s="104"/>
      <c r="F529" s="104"/>
      <c r="G529" s="104"/>
      <c r="H529" s="104"/>
      <c r="I529" s="104"/>
    </row>
    <row r="530" spans="1:9" x14ac:dyDescent="0.2">
      <c r="A530" s="104"/>
      <c r="B530" s="104"/>
      <c r="C530" s="104"/>
      <c r="D530" s="104"/>
      <c r="E530" s="104"/>
      <c r="F530" s="104"/>
      <c r="G530" s="104"/>
      <c r="H530" s="104"/>
      <c r="I530" s="104"/>
    </row>
    <row r="531" spans="1:9" x14ac:dyDescent="0.2">
      <c r="A531" s="104"/>
      <c r="B531" s="104"/>
      <c r="C531" s="104"/>
      <c r="D531" s="104"/>
      <c r="E531" s="104"/>
      <c r="F531" s="104"/>
      <c r="G531" s="104"/>
      <c r="H531" s="104"/>
      <c r="I531" s="104"/>
    </row>
    <row r="532" spans="1:9" x14ac:dyDescent="0.2">
      <c r="A532" s="104"/>
      <c r="B532" s="104"/>
      <c r="C532" s="104"/>
      <c r="D532" s="104"/>
      <c r="E532" s="104"/>
      <c r="F532" s="104"/>
      <c r="G532" s="104"/>
      <c r="H532" s="104"/>
      <c r="I532" s="104"/>
    </row>
    <row r="533" spans="1:9" x14ac:dyDescent="0.2">
      <c r="A533" s="104"/>
      <c r="B533" s="104"/>
      <c r="C533" s="104"/>
      <c r="D533" s="104"/>
      <c r="E533" s="104"/>
      <c r="F533" s="104"/>
      <c r="G533" s="104"/>
      <c r="H533" s="104"/>
      <c r="I533" s="104"/>
    </row>
    <row r="534" spans="1:9" x14ac:dyDescent="0.2">
      <c r="A534" s="104"/>
      <c r="B534" s="104"/>
      <c r="C534" s="104"/>
      <c r="D534" s="104"/>
      <c r="E534" s="104"/>
      <c r="F534" s="104"/>
      <c r="G534" s="104"/>
      <c r="H534" s="104"/>
      <c r="I534" s="104"/>
    </row>
    <row r="535" spans="1:9" x14ac:dyDescent="0.2">
      <c r="A535" s="104"/>
      <c r="B535" s="104"/>
      <c r="C535" s="104"/>
      <c r="D535" s="104"/>
      <c r="E535" s="104"/>
      <c r="F535" s="104"/>
      <c r="G535" s="104"/>
      <c r="H535" s="104"/>
      <c r="I535" s="104"/>
    </row>
    <row r="536" spans="1:9" x14ac:dyDescent="0.2">
      <c r="A536" s="104"/>
      <c r="B536" s="104"/>
      <c r="C536" s="104"/>
      <c r="D536" s="104"/>
      <c r="E536" s="104"/>
      <c r="F536" s="104"/>
      <c r="G536" s="104"/>
      <c r="H536" s="104"/>
      <c r="I536" s="104"/>
    </row>
    <row r="537" spans="1:9" x14ac:dyDescent="0.2">
      <c r="A537" s="104"/>
      <c r="B537" s="104"/>
      <c r="C537" s="104"/>
      <c r="D537" s="104"/>
      <c r="E537" s="104"/>
      <c r="F537" s="104"/>
      <c r="G537" s="104"/>
      <c r="H537" s="104"/>
      <c r="I537" s="104"/>
    </row>
    <row r="538" spans="1:9" x14ac:dyDescent="0.2">
      <c r="A538" s="104"/>
      <c r="B538" s="104"/>
      <c r="C538" s="104"/>
      <c r="D538" s="104"/>
      <c r="E538" s="104"/>
      <c r="F538" s="104"/>
      <c r="G538" s="104"/>
      <c r="H538" s="104"/>
      <c r="I538" s="104"/>
    </row>
    <row r="539" spans="1:9" x14ac:dyDescent="0.2">
      <c r="A539" s="104"/>
      <c r="B539" s="104"/>
      <c r="C539" s="104"/>
      <c r="D539" s="104"/>
      <c r="E539" s="104"/>
      <c r="F539" s="104"/>
      <c r="G539" s="104"/>
      <c r="H539" s="104"/>
      <c r="I539" s="104"/>
    </row>
    <row r="540" spans="1:9" x14ac:dyDescent="0.2">
      <c r="A540" s="104"/>
      <c r="B540" s="104"/>
      <c r="C540" s="104"/>
      <c r="D540" s="104"/>
      <c r="E540" s="104"/>
      <c r="F540" s="104"/>
      <c r="G540" s="104"/>
      <c r="H540" s="104"/>
      <c r="I540" s="104"/>
    </row>
    <row r="541" spans="1:9" x14ac:dyDescent="0.2">
      <c r="A541" s="104"/>
      <c r="B541" s="104"/>
      <c r="C541" s="104"/>
      <c r="D541" s="104"/>
      <c r="E541" s="104"/>
      <c r="F541" s="104"/>
      <c r="G541" s="104"/>
      <c r="H541" s="104"/>
      <c r="I541" s="104"/>
    </row>
    <row r="542" spans="1:9" x14ac:dyDescent="0.2">
      <c r="A542" s="104"/>
      <c r="B542" s="104"/>
      <c r="C542" s="104"/>
      <c r="D542" s="104"/>
      <c r="E542" s="104"/>
      <c r="F542" s="104"/>
      <c r="G542" s="104"/>
      <c r="H542" s="104"/>
      <c r="I542" s="104"/>
    </row>
    <row r="543" spans="1:9" x14ac:dyDescent="0.2">
      <c r="A543" s="104"/>
      <c r="B543" s="104"/>
      <c r="C543" s="104"/>
      <c r="D543" s="104"/>
      <c r="E543" s="104"/>
      <c r="F543" s="104"/>
      <c r="G543" s="104"/>
      <c r="H543" s="104"/>
      <c r="I543" s="104"/>
    </row>
    <row r="544" spans="1:9" x14ac:dyDescent="0.2">
      <c r="A544" s="104"/>
      <c r="B544" s="104"/>
      <c r="C544" s="104"/>
      <c r="D544" s="104"/>
      <c r="E544" s="104"/>
      <c r="F544" s="104"/>
      <c r="G544" s="104"/>
      <c r="H544" s="104"/>
      <c r="I544" s="104"/>
    </row>
    <row r="545" spans="1:9" x14ac:dyDescent="0.2">
      <c r="A545" s="104"/>
      <c r="B545" s="104"/>
      <c r="C545" s="104"/>
      <c r="D545" s="104"/>
      <c r="E545" s="104"/>
      <c r="F545" s="104"/>
      <c r="G545" s="104"/>
      <c r="H545" s="104"/>
      <c r="I545" s="104"/>
    </row>
    <row r="546" spans="1:9" x14ac:dyDescent="0.2">
      <c r="A546" s="104"/>
      <c r="B546" s="104"/>
      <c r="C546" s="104"/>
      <c r="D546" s="104"/>
      <c r="E546" s="104"/>
      <c r="F546" s="104"/>
      <c r="G546" s="104"/>
      <c r="H546" s="104"/>
      <c r="I546" s="104"/>
    </row>
    <row r="547" spans="1:9" x14ac:dyDescent="0.2">
      <c r="A547" s="104"/>
      <c r="B547" s="104"/>
      <c r="C547" s="104"/>
      <c r="D547" s="104"/>
      <c r="E547" s="104"/>
      <c r="F547" s="104"/>
      <c r="G547" s="104"/>
      <c r="H547" s="104"/>
      <c r="I547" s="104"/>
    </row>
    <row r="548" spans="1:9" x14ac:dyDescent="0.2">
      <c r="A548" s="104"/>
      <c r="B548" s="104"/>
      <c r="C548" s="104"/>
      <c r="D548" s="104"/>
      <c r="E548" s="104"/>
      <c r="F548" s="104"/>
      <c r="G548" s="104"/>
      <c r="H548" s="104"/>
      <c r="I548" s="104"/>
    </row>
    <row r="549" spans="1:9" x14ac:dyDescent="0.2">
      <c r="A549" s="104"/>
      <c r="B549" s="104"/>
      <c r="C549" s="104"/>
      <c r="D549" s="104"/>
      <c r="E549" s="104"/>
      <c r="F549" s="104"/>
      <c r="G549" s="104"/>
      <c r="H549" s="104"/>
      <c r="I549" s="104"/>
    </row>
    <row r="550" spans="1:9" x14ac:dyDescent="0.2">
      <c r="A550" s="104"/>
      <c r="B550" s="104"/>
      <c r="C550" s="104"/>
      <c r="D550" s="104"/>
      <c r="E550" s="104"/>
      <c r="F550" s="104"/>
      <c r="G550" s="104"/>
      <c r="H550" s="104"/>
      <c r="I550" s="104"/>
    </row>
    <row r="551" spans="1:9" x14ac:dyDescent="0.2">
      <c r="A551" s="104"/>
      <c r="B551" s="104"/>
      <c r="C551" s="104"/>
      <c r="D551" s="104"/>
      <c r="E551" s="104"/>
      <c r="F551" s="104"/>
      <c r="G551" s="104"/>
      <c r="H551" s="104"/>
      <c r="I551" s="104"/>
    </row>
    <row r="552" spans="1:9" x14ac:dyDescent="0.2">
      <c r="A552" s="104"/>
      <c r="B552" s="104"/>
      <c r="C552" s="104"/>
      <c r="D552" s="104"/>
      <c r="E552" s="104"/>
      <c r="F552" s="104"/>
      <c r="G552" s="104"/>
      <c r="H552" s="104"/>
      <c r="I552" s="104"/>
    </row>
    <row r="553" spans="1:9" x14ac:dyDescent="0.2">
      <c r="A553" s="104"/>
      <c r="B553" s="104"/>
      <c r="C553" s="104"/>
      <c r="D553" s="104"/>
      <c r="E553" s="104"/>
      <c r="F553" s="104"/>
      <c r="G553" s="104"/>
      <c r="H553" s="104"/>
      <c r="I553" s="104"/>
    </row>
    <row r="554" spans="1:9" x14ac:dyDescent="0.2">
      <c r="A554" s="104"/>
      <c r="B554" s="104"/>
      <c r="C554" s="104"/>
      <c r="D554" s="104"/>
      <c r="E554" s="104"/>
      <c r="F554" s="104"/>
      <c r="G554" s="104"/>
      <c r="H554" s="104"/>
      <c r="I554" s="104"/>
    </row>
    <row r="555" spans="1:9" x14ac:dyDescent="0.2">
      <c r="A555" s="104"/>
      <c r="B555" s="104"/>
      <c r="C555" s="104"/>
      <c r="D555" s="104"/>
      <c r="E555" s="104"/>
      <c r="F555" s="104"/>
      <c r="G555" s="104"/>
      <c r="H555" s="104"/>
      <c r="I555" s="104"/>
    </row>
    <row r="556" spans="1:9" x14ac:dyDescent="0.2">
      <c r="A556" s="104"/>
      <c r="B556" s="104"/>
      <c r="C556" s="104"/>
      <c r="D556" s="104"/>
      <c r="E556" s="104"/>
      <c r="F556" s="104"/>
      <c r="G556" s="104"/>
      <c r="H556" s="104"/>
      <c r="I556" s="104"/>
    </row>
    <row r="557" spans="1:9" x14ac:dyDescent="0.2">
      <c r="A557" s="104"/>
      <c r="B557" s="104"/>
      <c r="C557" s="104"/>
      <c r="D557" s="104"/>
      <c r="E557" s="104"/>
      <c r="F557" s="104"/>
      <c r="G557" s="104"/>
      <c r="H557" s="104"/>
      <c r="I557" s="104"/>
    </row>
    <row r="558" spans="1:9" x14ac:dyDescent="0.2">
      <c r="A558" s="104"/>
      <c r="B558" s="104"/>
      <c r="C558" s="104"/>
      <c r="D558" s="104"/>
      <c r="E558" s="104"/>
      <c r="F558" s="104"/>
      <c r="G558" s="104"/>
      <c r="H558" s="104"/>
      <c r="I558" s="104"/>
    </row>
    <row r="559" spans="1:9" x14ac:dyDescent="0.2">
      <c r="A559" s="104"/>
      <c r="B559" s="104"/>
      <c r="C559" s="104"/>
      <c r="D559" s="104"/>
      <c r="E559" s="104"/>
      <c r="F559" s="104"/>
      <c r="G559" s="104"/>
      <c r="H559" s="104"/>
      <c r="I559" s="104"/>
    </row>
    <row r="560" spans="1:9" x14ac:dyDescent="0.2">
      <c r="A560" s="104"/>
      <c r="B560" s="104"/>
      <c r="C560" s="104"/>
      <c r="D560" s="104"/>
      <c r="E560" s="104"/>
      <c r="F560" s="104"/>
      <c r="G560" s="104"/>
      <c r="H560" s="104"/>
      <c r="I560" s="104"/>
    </row>
    <row r="561" spans="1:9" x14ac:dyDescent="0.2">
      <c r="A561" s="104"/>
      <c r="B561" s="104"/>
      <c r="C561" s="104"/>
      <c r="D561" s="104"/>
      <c r="E561" s="104"/>
      <c r="F561" s="104"/>
      <c r="G561" s="104"/>
      <c r="H561" s="104"/>
      <c r="I561" s="104"/>
    </row>
    <row r="562" spans="1:9" x14ac:dyDescent="0.2">
      <c r="A562" s="104"/>
      <c r="B562" s="104"/>
      <c r="C562" s="104"/>
      <c r="D562" s="104"/>
      <c r="E562" s="104"/>
      <c r="F562" s="104"/>
      <c r="G562" s="104"/>
      <c r="H562" s="104"/>
      <c r="I562" s="104"/>
    </row>
    <row r="563" spans="1:9" x14ac:dyDescent="0.2">
      <c r="A563" s="104"/>
      <c r="B563" s="104"/>
      <c r="C563" s="104"/>
      <c r="D563" s="104"/>
      <c r="E563" s="104"/>
      <c r="F563" s="104"/>
      <c r="G563" s="104"/>
      <c r="H563" s="104"/>
      <c r="I563" s="104"/>
    </row>
    <row r="564" spans="1:9" x14ac:dyDescent="0.2">
      <c r="A564" s="104"/>
      <c r="B564" s="104"/>
      <c r="C564" s="104"/>
      <c r="D564" s="104"/>
      <c r="E564" s="104"/>
      <c r="F564" s="104"/>
      <c r="G564" s="104"/>
      <c r="H564" s="104"/>
      <c r="I564" s="104"/>
    </row>
    <row r="565" spans="1:9" x14ac:dyDescent="0.2">
      <c r="A565" s="104"/>
      <c r="B565" s="104"/>
      <c r="C565" s="104"/>
      <c r="D565" s="104"/>
      <c r="E565" s="104"/>
      <c r="F565" s="104"/>
      <c r="G565" s="104"/>
      <c r="H565" s="104"/>
      <c r="I565" s="104"/>
    </row>
    <row r="566" spans="1:9" x14ac:dyDescent="0.2">
      <c r="A566" s="104"/>
      <c r="B566" s="104"/>
      <c r="C566" s="104"/>
      <c r="D566" s="104"/>
      <c r="E566" s="104"/>
      <c r="F566" s="104"/>
      <c r="G566" s="104"/>
      <c r="H566" s="104"/>
      <c r="I566" s="104"/>
    </row>
    <row r="567" spans="1:9" x14ac:dyDescent="0.2">
      <c r="A567" s="104"/>
      <c r="B567" s="104"/>
      <c r="C567" s="104"/>
      <c r="D567" s="104"/>
      <c r="E567" s="104"/>
      <c r="F567" s="104"/>
      <c r="G567" s="104"/>
      <c r="H567" s="104"/>
      <c r="I567" s="104"/>
    </row>
    <row r="568" spans="1:9" x14ac:dyDescent="0.2">
      <c r="A568" s="104"/>
      <c r="B568" s="104"/>
      <c r="C568" s="104"/>
      <c r="D568" s="104"/>
      <c r="E568" s="104"/>
      <c r="F568" s="104"/>
      <c r="G568" s="104"/>
      <c r="H568" s="104"/>
      <c r="I568" s="104"/>
    </row>
    <row r="569" spans="1:9" x14ac:dyDescent="0.2">
      <c r="A569" s="104"/>
      <c r="B569" s="104"/>
      <c r="C569" s="104"/>
      <c r="D569" s="104"/>
      <c r="E569" s="104"/>
      <c r="F569" s="104"/>
      <c r="G569" s="104"/>
      <c r="H569" s="104"/>
      <c r="I569" s="104"/>
    </row>
    <row r="570" spans="1:9" x14ac:dyDescent="0.2">
      <c r="A570" s="104"/>
      <c r="B570" s="104"/>
      <c r="C570" s="104"/>
      <c r="D570" s="104"/>
      <c r="E570" s="104"/>
      <c r="F570" s="104"/>
      <c r="G570" s="104"/>
      <c r="H570" s="104"/>
      <c r="I570" s="104"/>
    </row>
    <row r="571" spans="1:9" x14ac:dyDescent="0.2">
      <c r="A571" s="104"/>
      <c r="B571" s="104"/>
      <c r="C571" s="104"/>
      <c r="D571" s="104"/>
      <c r="E571" s="104"/>
      <c r="F571" s="104"/>
      <c r="G571" s="104"/>
      <c r="H571" s="104"/>
      <c r="I571" s="104"/>
    </row>
    <row r="572" spans="1:9" x14ac:dyDescent="0.2">
      <c r="A572" s="104"/>
      <c r="B572" s="104"/>
      <c r="C572" s="104"/>
      <c r="D572" s="104"/>
      <c r="E572" s="104"/>
      <c r="F572" s="104"/>
      <c r="G572" s="104"/>
      <c r="H572" s="104"/>
      <c r="I572" s="104"/>
    </row>
    <row r="573" spans="1:9" x14ac:dyDescent="0.2">
      <c r="A573" s="104"/>
      <c r="B573" s="104"/>
      <c r="C573" s="104"/>
      <c r="D573" s="104"/>
      <c r="E573" s="104"/>
      <c r="F573" s="104"/>
      <c r="G573" s="104"/>
      <c r="H573" s="104"/>
      <c r="I573" s="104"/>
    </row>
    <row r="574" spans="1:9" x14ac:dyDescent="0.2">
      <c r="A574" s="104"/>
      <c r="B574" s="104"/>
      <c r="C574" s="104"/>
      <c r="D574" s="104"/>
      <c r="E574" s="104"/>
      <c r="F574" s="104"/>
      <c r="G574" s="104"/>
      <c r="H574" s="104"/>
      <c r="I574" s="104"/>
    </row>
    <row r="575" spans="1:9" x14ac:dyDescent="0.2">
      <c r="A575" s="104"/>
      <c r="B575" s="104"/>
      <c r="C575" s="104"/>
      <c r="D575" s="104"/>
      <c r="E575" s="104"/>
      <c r="F575" s="104"/>
      <c r="G575" s="104"/>
      <c r="H575" s="104"/>
      <c r="I575" s="104"/>
    </row>
    <row r="576" spans="1:9" x14ac:dyDescent="0.2">
      <c r="A576" s="104"/>
      <c r="B576" s="104"/>
      <c r="C576" s="104"/>
      <c r="D576" s="104"/>
      <c r="E576" s="104"/>
      <c r="F576" s="104"/>
      <c r="G576" s="104"/>
      <c r="H576" s="104"/>
      <c r="I576" s="104"/>
    </row>
    <row r="577" spans="1:9" x14ac:dyDescent="0.2">
      <c r="A577" s="104"/>
      <c r="B577" s="104"/>
      <c r="C577" s="104"/>
      <c r="D577" s="104"/>
      <c r="E577" s="104"/>
      <c r="F577" s="104"/>
      <c r="G577" s="104"/>
      <c r="H577" s="104"/>
      <c r="I577" s="104"/>
    </row>
    <row r="578" spans="1:9" x14ac:dyDescent="0.2">
      <c r="A578" s="104"/>
      <c r="B578" s="104"/>
      <c r="C578" s="104"/>
      <c r="D578" s="104"/>
      <c r="E578" s="104"/>
      <c r="F578" s="104"/>
      <c r="G578" s="104"/>
      <c r="H578" s="104"/>
      <c r="I578" s="104"/>
    </row>
    <row r="579" spans="1:9" x14ac:dyDescent="0.2">
      <c r="A579" s="104"/>
      <c r="B579" s="104"/>
      <c r="C579" s="104"/>
      <c r="D579" s="104"/>
      <c r="E579" s="104"/>
      <c r="F579" s="104"/>
      <c r="G579" s="104"/>
      <c r="H579" s="104"/>
      <c r="I579" s="104"/>
    </row>
    <row r="580" spans="1:9" x14ac:dyDescent="0.2">
      <c r="A580" s="104"/>
      <c r="B580" s="104"/>
      <c r="C580" s="104"/>
      <c r="D580" s="104"/>
      <c r="E580" s="104"/>
      <c r="F580" s="104"/>
      <c r="G580" s="104"/>
      <c r="H580" s="104"/>
      <c r="I580" s="104"/>
    </row>
    <row r="581" spans="1:9" x14ac:dyDescent="0.2">
      <c r="A581" s="104"/>
      <c r="B581" s="104"/>
      <c r="C581" s="104"/>
      <c r="D581" s="104"/>
      <c r="E581" s="104"/>
      <c r="F581" s="104"/>
      <c r="G581" s="104"/>
      <c r="H581" s="104"/>
      <c r="I581" s="104"/>
    </row>
    <row r="582" spans="1:9" x14ac:dyDescent="0.2">
      <c r="A582" s="104"/>
      <c r="B582" s="104"/>
      <c r="C582" s="104"/>
      <c r="D582" s="104"/>
      <c r="E582" s="104"/>
      <c r="F582" s="104"/>
      <c r="G582" s="104"/>
      <c r="H582" s="104"/>
      <c r="I582" s="104"/>
    </row>
    <row r="583" spans="1:9" x14ac:dyDescent="0.2">
      <c r="A583" s="104"/>
      <c r="B583" s="104"/>
      <c r="C583" s="104"/>
      <c r="D583" s="104"/>
      <c r="E583" s="104"/>
      <c r="F583" s="104"/>
      <c r="G583" s="104"/>
      <c r="H583" s="104"/>
      <c r="I583" s="104"/>
    </row>
    <row r="584" spans="1:9" x14ac:dyDescent="0.2">
      <c r="A584" s="104"/>
      <c r="B584" s="104"/>
      <c r="C584" s="104"/>
      <c r="D584" s="104"/>
      <c r="E584" s="104"/>
      <c r="F584" s="104"/>
      <c r="G584" s="104"/>
      <c r="H584" s="104"/>
      <c r="I584" s="104"/>
    </row>
    <row r="585" spans="1:9" x14ac:dyDescent="0.2">
      <c r="A585" s="104"/>
      <c r="B585" s="104"/>
      <c r="C585" s="104"/>
      <c r="D585" s="104"/>
      <c r="E585" s="104"/>
      <c r="F585" s="104"/>
      <c r="G585" s="104"/>
      <c r="H585" s="104"/>
      <c r="I585" s="104"/>
    </row>
    <row r="586" spans="1:9" x14ac:dyDescent="0.2">
      <c r="A586" s="104"/>
      <c r="B586" s="104"/>
      <c r="C586" s="104"/>
      <c r="D586" s="104"/>
      <c r="E586" s="104"/>
      <c r="F586" s="104"/>
      <c r="G586" s="104"/>
      <c r="H586" s="104"/>
      <c r="I586" s="104"/>
    </row>
    <row r="587" spans="1:9" x14ac:dyDescent="0.2">
      <c r="A587" s="104"/>
      <c r="B587" s="104"/>
      <c r="C587" s="104"/>
      <c r="D587" s="104"/>
      <c r="E587" s="104"/>
      <c r="F587" s="104"/>
      <c r="G587" s="104"/>
      <c r="H587" s="104"/>
      <c r="I587" s="104"/>
    </row>
    <row r="588" spans="1:9" x14ac:dyDescent="0.2">
      <c r="A588" s="104"/>
      <c r="B588" s="104"/>
      <c r="C588" s="104"/>
      <c r="D588" s="104"/>
      <c r="E588" s="104"/>
      <c r="F588" s="104"/>
      <c r="G588" s="104"/>
      <c r="H588" s="104"/>
      <c r="I588" s="104"/>
    </row>
    <row r="589" spans="1:9" x14ac:dyDescent="0.2">
      <c r="A589" s="104"/>
      <c r="B589" s="104"/>
      <c r="C589" s="104"/>
      <c r="D589" s="104"/>
      <c r="E589" s="104"/>
      <c r="F589" s="104"/>
      <c r="G589" s="104"/>
      <c r="H589" s="104"/>
      <c r="I589" s="104"/>
    </row>
    <row r="590" spans="1:9" x14ac:dyDescent="0.2">
      <c r="A590" s="104"/>
      <c r="B590" s="104"/>
      <c r="C590" s="104"/>
      <c r="D590" s="104"/>
      <c r="E590" s="104"/>
      <c r="F590" s="104"/>
      <c r="G590" s="104"/>
      <c r="H590" s="104"/>
      <c r="I590" s="104"/>
    </row>
    <row r="591" spans="1:9" x14ac:dyDescent="0.2">
      <c r="A591" s="104"/>
      <c r="B591" s="104"/>
      <c r="C591" s="104"/>
      <c r="D591" s="104"/>
      <c r="E591" s="104"/>
      <c r="F591" s="104"/>
      <c r="G591" s="104"/>
      <c r="H591" s="104"/>
      <c r="I591" s="104"/>
    </row>
    <row r="592" spans="1:9" x14ac:dyDescent="0.2">
      <c r="A592" s="104"/>
      <c r="B592" s="104"/>
      <c r="C592" s="104"/>
      <c r="D592" s="104"/>
      <c r="E592" s="104"/>
      <c r="F592" s="104"/>
      <c r="G592" s="104"/>
      <c r="H592" s="104"/>
      <c r="I592" s="104"/>
    </row>
    <row r="593" spans="1:9" x14ac:dyDescent="0.2">
      <c r="A593" s="104"/>
      <c r="B593" s="104"/>
      <c r="C593" s="104"/>
      <c r="D593" s="104"/>
      <c r="E593" s="104"/>
      <c r="F593" s="104"/>
      <c r="G593" s="104"/>
      <c r="H593" s="104"/>
      <c r="I593" s="104"/>
    </row>
    <row r="594" spans="1:9" x14ac:dyDescent="0.2">
      <c r="A594" s="104"/>
      <c r="B594" s="104"/>
      <c r="C594" s="104"/>
      <c r="D594" s="104"/>
      <c r="E594" s="104"/>
      <c r="F594" s="104"/>
      <c r="G594" s="104"/>
      <c r="H594" s="104"/>
      <c r="I594" s="104"/>
    </row>
    <row r="595" spans="1:9" x14ac:dyDescent="0.2">
      <c r="A595" s="104"/>
      <c r="B595" s="104"/>
      <c r="C595" s="104"/>
      <c r="D595" s="104"/>
      <c r="E595" s="104"/>
      <c r="F595" s="104"/>
      <c r="G595" s="104"/>
      <c r="H595" s="104"/>
      <c r="I595" s="104"/>
    </row>
    <row r="596" spans="1:9" x14ac:dyDescent="0.2">
      <c r="A596" s="104"/>
      <c r="B596" s="104"/>
      <c r="C596" s="104"/>
      <c r="D596" s="104"/>
      <c r="E596" s="104"/>
      <c r="F596" s="104"/>
      <c r="G596" s="104"/>
      <c r="H596" s="104"/>
      <c r="I596" s="104"/>
    </row>
    <row r="597" spans="1:9" x14ac:dyDescent="0.2">
      <c r="A597" s="104"/>
      <c r="B597" s="104"/>
      <c r="C597" s="104"/>
      <c r="D597" s="104"/>
      <c r="E597" s="104"/>
      <c r="F597" s="104"/>
      <c r="G597" s="104"/>
      <c r="H597" s="104"/>
      <c r="I597" s="104"/>
    </row>
    <row r="598" spans="1:9" x14ac:dyDescent="0.2">
      <c r="A598" s="104"/>
      <c r="B598" s="104"/>
      <c r="C598" s="104"/>
      <c r="D598" s="104"/>
      <c r="E598" s="104"/>
      <c r="F598" s="104"/>
      <c r="G598" s="104"/>
      <c r="H598" s="104"/>
      <c r="I598" s="104"/>
    </row>
    <row r="599" spans="1:9" x14ac:dyDescent="0.2">
      <c r="A599" s="104"/>
      <c r="B599" s="104"/>
      <c r="C599" s="104"/>
      <c r="D599" s="104"/>
      <c r="E599" s="104"/>
      <c r="F599" s="104"/>
      <c r="G599" s="104"/>
      <c r="H599" s="104"/>
      <c r="I599" s="104"/>
    </row>
    <row r="600" spans="1:9" x14ac:dyDescent="0.2">
      <c r="A600" s="104"/>
      <c r="B600" s="104"/>
      <c r="C600" s="104"/>
      <c r="D600" s="104"/>
      <c r="E600" s="104"/>
      <c r="F600" s="104"/>
      <c r="G600" s="104"/>
      <c r="H600" s="104"/>
      <c r="I600" s="104"/>
    </row>
    <row r="601" spans="1:9" x14ac:dyDescent="0.2">
      <c r="A601" s="104"/>
      <c r="B601" s="104"/>
      <c r="C601" s="104"/>
      <c r="D601" s="104"/>
      <c r="E601" s="104"/>
      <c r="F601" s="104"/>
      <c r="G601" s="104"/>
      <c r="H601" s="104"/>
      <c r="I601" s="104"/>
    </row>
    <row r="602" spans="1:9" x14ac:dyDescent="0.2">
      <c r="A602" s="104"/>
      <c r="B602" s="104"/>
      <c r="C602" s="104"/>
      <c r="D602" s="104"/>
      <c r="E602" s="104"/>
      <c r="F602" s="104"/>
      <c r="G602" s="104"/>
      <c r="H602" s="104"/>
      <c r="I602" s="104"/>
    </row>
    <row r="603" spans="1:9" x14ac:dyDescent="0.2">
      <c r="A603" s="104"/>
      <c r="B603" s="104"/>
      <c r="C603" s="104"/>
      <c r="D603" s="104"/>
      <c r="E603" s="104"/>
      <c r="F603" s="104"/>
      <c r="G603" s="104"/>
      <c r="H603" s="104"/>
      <c r="I603" s="104"/>
    </row>
    <row r="604" spans="1:9" x14ac:dyDescent="0.2">
      <c r="A604" s="104"/>
      <c r="B604" s="104"/>
      <c r="C604" s="104"/>
      <c r="D604" s="104"/>
      <c r="E604" s="104"/>
      <c r="F604" s="104"/>
      <c r="G604" s="104"/>
      <c r="H604" s="104"/>
      <c r="I604" s="104"/>
    </row>
    <row r="605" spans="1:9" x14ac:dyDescent="0.2">
      <c r="A605" s="104"/>
      <c r="B605" s="104"/>
      <c r="C605" s="104"/>
      <c r="D605" s="104"/>
      <c r="E605" s="104"/>
      <c r="F605" s="104"/>
      <c r="G605" s="104"/>
      <c r="H605" s="104"/>
      <c r="I605" s="104"/>
    </row>
    <row r="606" spans="1:9" x14ac:dyDescent="0.2">
      <c r="A606" s="104"/>
      <c r="B606" s="104"/>
      <c r="C606" s="104"/>
      <c r="D606" s="104"/>
      <c r="E606" s="104"/>
      <c r="F606" s="104"/>
      <c r="G606" s="104"/>
      <c r="H606" s="104"/>
      <c r="I606" s="104"/>
    </row>
    <row r="607" spans="1:9" x14ac:dyDescent="0.2">
      <c r="A607" s="104"/>
      <c r="B607" s="104"/>
      <c r="C607" s="104"/>
      <c r="D607" s="104"/>
      <c r="E607" s="104"/>
      <c r="F607" s="104"/>
      <c r="G607" s="104"/>
      <c r="H607" s="104"/>
      <c r="I607" s="104"/>
    </row>
    <row r="608" spans="1:9" x14ac:dyDescent="0.2">
      <c r="A608" s="104"/>
      <c r="B608" s="104"/>
      <c r="C608" s="104"/>
      <c r="D608" s="104"/>
      <c r="E608" s="104"/>
      <c r="F608" s="104"/>
      <c r="G608" s="104"/>
      <c r="H608" s="104"/>
      <c r="I608" s="104"/>
    </row>
    <row r="609" spans="1:9" x14ac:dyDescent="0.2">
      <c r="A609" s="104"/>
      <c r="B609" s="104"/>
      <c r="C609" s="104"/>
      <c r="D609" s="104"/>
      <c r="E609" s="104"/>
      <c r="F609" s="104"/>
      <c r="G609" s="104"/>
      <c r="H609" s="104"/>
      <c r="I609" s="104"/>
    </row>
    <row r="610" spans="1:9" x14ac:dyDescent="0.2">
      <c r="A610" s="104"/>
      <c r="B610" s="104"/>
      <c r="C610" s="104"/>
      <c r="D610" s="104"/>
      <c r="E610" s="104"/>
      <c r="F610" s="104"/>
      <c r="G610" s="104"/>
      <c r="H610" s="104"/>
      <c r="I610" s="104"/>
    </row>
    <row r="611" spans="1:9" x14ac:dyDescent="0.2">
      <c r="A611" s="104"/>
      <c r="B611" s="104"/>
      <c r="C611" s="104"/>
      <c r="D611" s="104"/>
      <c r="E611" s="104"/>
      <c r="F611" s="104"/>
      <c r="G611" s="104"/>
      <c r="H611" s="104"/>
      <c r="I611" s="104"/>
    </row>
    <row r="612" spans="1:9" x14ac:dyDescent="0.2">
      <c r="A612" s="104"/>
      <c r="B612" s="104"/>
      <c r="C612" s="104"/>
      <c r="D612" s="104"/>
      <c r="E612" s="104"/>
      <c r="F612" s="104"/>
      <c r="G612" s="104"/>
      <c r="H612" s="104"/>
      <c r="I612" s="104"/>
    </row>
    <row r="613" spans="1:9" x14ac:dyDescent="0.2">
      <c r="A613" s="104"/>
      <c r="B613" s="104"/>
      <c r="C613" s="104"/>
      <c r="D613" s="104"/>
      <c r="E613" s="104"/>
      <c r="F613" s="104"/>
      <c r="G613" s="104"/>
      <c r="H613" s="104"/>
      <c r="I613" s="104"/>
    </row>
    <row r="614" spans="1:9" x14ac:dyDescent="0.2">
      <c r="A614" s="104"/>
      <c r="B614" s="104"/>
      <c r="C614" s="104"/>
      <c r="D614" s="104"/>
      <c r="E614" s="104"/>
      <c r="F614" s="104"/>
      <c r="G614" s="104"/>
      <c r="H614" s="104"/>
      <c r="I614" s="104"/>
    </row>
    <row r="615" spans="1:9" x14ac:dyDescent="0.2">
      <c r="A615" s="104"/>
      <c r="B615" s="104"/>
      <c r="C615" s="104"/>
      <c r="D615" s="104"/>
      <c r="E615" s="104"/>
      <c r="F615" s="104"/>
      <c r="G615" s="104"/>
      <c r="H615" s="104"/>
      <c r="I615" s="104"/>
    </row>
    <row r="616" spans="1:9" x14ac:dyDescent="0.2">
      <c r="A616" s="104"/>
      <c r="B616" s="104"/>
      <c r="C616" s="104"/>
      <c r="D616" s="104"/>
      <c r="E616" s="104"/>
      <c r="F616" s="104"/>
      <c r="G616" s="104"/>
      <c r="H616" s="104"/>
      <c r="I616" s="104"/>
    </row>
    <row r="617" spans="1:9" x14ac:dyDescent="0.2">
      <c r="A617" s="104"/>
      <c r="B617" s="104"/>
      <c r="C617" s="104"/>
      <c r="D617" s="104"/>
      <c r="E617" s="104"/>
      <c r="F617" s="104"/>
      <c r="G617" s="104"/>
      <c r="H617" s="104"/>
      <c r="I617" s="104"/>
    </row>
    <row r="618" spans="1:9" x14ac:dyDescent="0.2">
      <c r="A618" s="104"/>
      <c r="B618" s="104"/>
      <c r="C618" s="104"/>
      <c r="D618" s="104"/>
      <c r="E618" s="104"/>
      <c r="F618" s="104"/>
      <c r="G618" s="104"/>
      <c r="H618" s="104"/>
      <c r="I618" s="104"/>
    </row>
    <row r="619" spans="1:9" x14ac:dyDescent="0.2">
      <c r="A619" s="104"/>
      <c r="B619" s="104"/>
      <c r="C619" s="104"/>
      <c r="D619" s="104"/>
      <c r="E619" s="104"/>
      <c r="F619" s="104"/>
      <c r="G619" s="104"/>
      <c r="H619" s="104"/>
      <c r="I619" s="104"/>
    </row>
    <row r="620" spans="1:9" x14ac:dyDescent="0.2">
      <c r="A620" s="104"/>
      <c r="B620" s="104"/>
      <c r="C620" s="104"/>
      <c r="D620" s="104"/>
      <c r="E620" s="104"/>
      <c r="F620" s="104"/>
      <c r="G620" s="104"/>
      <c r="H620" s="104"/>
      <c r="I620" s="104"/>
    </row>
    <row r="621" spans="1:9" x14ac:dyDescent="0.2">
      <c r="A621" s="104"/>
      <c r="B621" s="104"/>
      <c r="C621" s="104"/>
      <c r="D621" s="104"/>
      <c r="E621" s="104"/>
      <c r="F621" s="104"/>
      <c r="G621" s="104"/>
      <c r="H621" s="104"/>
      <c r="I621" s="104"/>
    </row>
    <row r="622" spans="1:9" x14ac:dyDescent="0.2">
      <c r="A622" s="104"/>
      <c r="B622" s="104"/>
      <c r="C622" s="104"/>
      <c r="D622" s="104"/>
      <c r="E622" s="104"/>
      <c r="F622" s="104"/>
      <c r="G622" s="104"/>
      <c r="H622" s="104"/>
      <c r="I622" s="104"/>
    </row>
    <row r="623" spans="1:9" x14ac:dyDescent="0.2">
      <c r="A623" s="104"/>
      <c r="B623" s="104"/>
      <c r="C623" s="104"/>
      <c r="D623" s="104"/>
      <c r="E623" s="104"/>
      <c r="F623" s="104"/>
      <c r="G623" s="104"/>
      <c r="H623" s="104"/>
      <c r="I623" s="104"/>
    </row>
    <row r="624" spans="1:9" x14ac:dyDescent="0.2">
      <c r="A624" s="104"/>
      <c r="B624" s="104"/>
      <c r="C624" s="104"/>
      <c r="D624" s="104"/>
      <c r="E624" s="104"/>
      <c r="F624" s="104"/>
      <c r="G624" s="104"/>
      <c r="H624" s="104"/>
      <c r="I624" s="104"/>
    </row>
    <row r="625" spans="1:9" x14ac:dyDescent="0.2">
      <c r="A625" s="104"/>
      <c r="B625" s="104"/>
      <c r="C625" s="104"/>
      <c r="D625" s="104"/>
      <c r="E625" s="104"/>
      <c r="F625" s="104"/>
      <c r="G625" s="104"/>
      <c r="H625" s="104"/>
      <c r="I625" s="104"/>
    </row>
    <row r="626" spans="1:9" x14ac:dyDescent="0.2">
      <c r="A626" s="104"/>
      <c r="B626" s="104"/>
      <c r="C626" s="104"/>
      <c r="D626" s="104"/>
      <c r="E626" s="104"/>
      <c r="F626" s="104"/>
      <c r="G626" s="104"/>
      <c r="H626" s="104"/>
      <c r="I626" s="104"/>
    </row>
    <row r="627" spans="1:9" x14ac:dyDescent="0.2">
      <c r="A627" s="104"/>
      <c r="B627" s="104"/>
      <c r="C627" s="104"/>
      <c r="D627" s="104"/>
      <c r="E627" s="104"/>
      <c r="F627" s="104"/>
      <c r="G627" s="104"/>
      <c r="H627" s="104"/>
      <c r="I627" s="104"/>
    </row>
    <row r="628" spans="1:9" x14ac:dyDescent="0.2">
      <c r="A628" s="104"/>
      <c r="B628" s="104"/>
      <c r="C628" s="104"/>
      <c r="D628" s="104"/>
      <c r="E628" s="104"/>
      <c r="F628" s="104"/>
      <c r="G628" s="104"/>
      <c r="H628" s="104"/>
      <c r="I628" s="104"/>
    </row>
    <row r="629" spans="1:9" x14ac:dyDescent="0.2">
      <c r="A629" s="104"/>
      <c r="B629" s="104"/>
      <c r="C629" s="104"/>
      <c r="D629" s="104"/>
      <c r="E629" s="104"/>
      <c r="F629" s="104"/>
      <c r="G629" s="104"/>
      <c r="H629" s="104"/>
      <c r="I629" s="104"/>
    </row>
    <row r="630" spans="1:9" x14ac:dyDescent="0.2">
      <c r="A630" s="104"/>
      <c r="B630" s="104"/>
      <c r="C630" s="104"/>
      <c r="D630" s="104"/>
      <c r="E630" s="104"/>
      <c r="F630" s="104"/>
      <c r="G630" s="104"/>
      <c r="H630" s="104"/>
      <c r="I630" s="104"/>
    </row>
    <row r="631" spans="1:9" x14ac:dyDescent="0.2">
      <c r="A631" s="104"/>
      <c r="B631" s="104"/>
      <c r="C631" s="104"/>
      <c r="D631" s="104"/>
      <c r="E631" s="104"/>
      <c r="F631" s="104"/>
      <c r="G631" s="104"/>
      <c r="H631" s="104"/>
      <c r="I631" s="104"/>
    </row>
    <row r="632" spans="1:9" x14ac:dyDescent="0.2">
      <c r="A632" s="104"/>
      <c r="B632" s="104"/>
      <c r="C632" s="104"/>
      <c r="D632" s="104"/>
      <c r="E632" s="104"/>
      <c r="F632" s="104"/>
      <c r="G632" s="104"/>
      <c r="H632" s="104"/>
      <c r="I632" s="104"/>
    </row>
    <row r="633" spans="1:9" x14ac:dyDescent="0.2">
      <c r="A633" s="104"/>
      <c r="B633" s="104"/>
      <c r="C633" s="104"/>
      <c r="D633" s="104"/>
      <c r="E633" s="104"/>
      <c r="F633" s="104"/>
      <c r="G633" s="104"/>
      <c r="H633" s="104"/>
      <c r="I633" s="104"/>
    </row>
    <row r="634" spans="1:9" x14ac:dyDescent="0.2">
      <c r="A634" s="104"/>
      <c r="B634" s="104"/>
      <c r="C634" s="104"/>
      <c r="D634" s="104"/>
      <c r="E634" s="104"/>
      <c r="F634" s="104"/>
      <c r="G634" s="104"/>
      <c r="H634" s="104"/>
      <c r="I634" s="104"/>
    </row>
    <row r="635" spans="1:9" x14ac:dyDescent="0.2">
      <c r="A635" s="104"/>
      <c r="B635" s="104"/>
      <c r="C635" s="104"/>
      <c r="D635" s="104"/>
      <c r="E635" s="104"/>
      <c r="F635" s="104"/>
      <c r="G635" s="104"/>
      <c r="H635" s="104"/>
      <c r="I635" s="104"/>
    </row>
    <row r="636" spans="1:9" x14ac:dyDescent="0.2">
      <c r="A636" s="104"/>
      <c r="B636" s="104"/>
      <c r="C636" s="104"/>
      <c r="D636" s="104"/>
      <c r="E636" s="104"/>
      <c r="F636" s="104"/>
      <c r="G636" s="104"/>
      <c r="H636" s="104"/>
      <c r="I636" s="104"/>
    </row>
    <row r="637" spans="1:9" x14ac:dyDescent="0.2">
      <c r="A637" s="104"/>
      <c r="B637" s="104"/>
      <c r="C637" s="104"/>
      <c r="D637" s="104"/>
      <c r="E637" s="104"/>
      <c r="F637" s="104"/>
      <c r="G637" s="104"/>
      <c r="H637" s="104"/>
      <c r="I637" s="104"/>
    </row>
    <row r="638" spans="1:9" x14ac:dyDescent="0.2">
      <c r="A638" s="104"/>
      <c r="B638" s="104"/>
      <c r="C638" s="104"/>
      <c r="D638" s="104"/>
      <c r="E638" s="104"/>
      <c r="F638" s="104"/>
      <c r="G638" s="104"/>
      <c r="H638" s="104"/>
      <c r="I638" s="104"/>
    </row>
    <row r="639" spans="1:9" x14ac:dyDescent="0.2">
      <c r="A639" s="104"/>
      <c r="B639" s="104"/>
      <c r="C639" s="104"/>
      <c r="D639" s="104"/>
      <c r="E639" s="104"/>
      <c r="F639" s="104"/>
      <c r="G639" s="104"/>
      <c r="H639" s="104"/>
      <c r="I639" s="104"/>
    </row>
    <row r="640" spans="1:9" x14ac:dyDescent="0.2">
      <c r="A640" s="104"/>
      <c r="B640" s="104"/>
      <c r="C640" s="104"/>
      <c r="D640" s="104"/>
      <c r="E640" s="104"/>
      <c r="F640" s="104"/>
      <c r="G640" s="104"/>
      <c r="H640" s="104"/>
      <c r="I640" s="104"/>
    </row>
    <row r="641" spans="1:9" x14ac:dyDescent="0.2">
      <c r="A641" s="104"/>
      <c r="B641" s="104"/>
      <c r="C641" s="104"/>
      <c r="D641" s="104"/>
      <c r="E641" s="104"/>
      <c r="F641" s="104"/>
      <c r="G641" s="104"/>
      <c r="H641" s="104"/>
      <c r="I641" s="104"/>
    </row>
    <row r="642" spans="1:9" x14ac:dyDescent="0.2">
      <c r="A642" s="104"/>
      <c r="B642" s="104"/>
      <c r="C642" s="104"/>
      <c r="D642" s="104"/>
      <c r="E642" s="104"/>
      <c r="F642" s="104"/>
      <c r="G642" s="104"/>
      <c r="H642" s="104"/>
      <c r="I642" s="104"/>
    </row>
    <row r="643" spans="1:9" x14ac:dyDescent="0.2">
      <c r="A643" s="104"/>
      <c r="B643" s="104"/>
      <c r="C643" s="104"/>
      <c r="D643" s="104"/>
      <c r="E643" s="104"/>
      <c r="F643" s="104"/>
      <c r="G643" s="104"/>
      <c r="H643" s="104"/>
      <c r="I643" s="104"/>
    </row>
    <row r="644" spans="1:9" x14ac:dyDescent="0.2">
      <c r="A644" s="104"/>
      <c r="B644" s="104"/>
      <c r="C644" s="104"/>
      <c r="D644" s="104"/>
      <c r="E644" s="104"/>
      <c r="F644" s="104"/>
      <c r="G644" s="104"/>
      <c r="H644" s="104"/>
      <c r="I644" s="104"/>
    </row>
    <row r="645" spans="1:9" x14ac:dyDescent="0.2">
      <c r="A645" s="104"/>
      <c r="B645" s="104"/>
      <c r="C645" s="104"/>
      <c r="D645" s="104"/>
      <c r="E645" s="104"/>
      <c r="F645" s="104"/>
      <c r="G645" s="104"/>
      <c r="H645" s="104"/>
      <c r="I645" s="104"/>
    </row>
    <row r="646" spans="1:9" x14ac:dyDescent="0.2">
      <c r="A646" s="104"/>
      <c r="B646" s="104"/>
      <c r="C646" s="104"/>
      <c r="D646" s="104"/>
      <c r="E646" s="104"/>
      <c r="F646" s="104"/>
      <c r="G646" s="104"/>
      <c r="H646" s="104"/>
      <c r="I646" s="104"/>
    </row>
    <row r="647" spans="1:9" x14ac:dyDescent="0.2">
      <c r="A647" s="104"/>
      <c r="B647" s="104"/>
      <c r="C647" s="104"/>
      <c r="D647" s="104"/>
      <c r="E647" s="104"/>
      <c r="F647" s="104"/>
      <c r="G647" s="104"/>
      <c r="H647" s="104"/>
      <c r="I647" s="104"/>
    </row>
    <row r="648" spans="1:9" x14ac:dyDescent="0.2">
      <c r="A648" s="104"/>
      <c r="B648" s="104"/>
      <c r="C648" s="104"/>
      <c r="D648" s="104"/>
      <c r="E648" s="104"/>
      <c r="F648" s="104"/>
      <c r="G648" s="104"/>
      <c r="H648" s="104"/>
      <c r="I648" s="104"/>
    </row>
    <row r="649" spans="1:9" x14ac:dyDescent="0.2">
      <c r="A649" s="104"/>
      <c r="B649" s="104"/>
      <c r="C649" s="104"/>
      <c r="D649" s="104"/>
      <c r="E649" s="104"/>
      <c r="F649" s="104"/>
      <c r="G649" s="104"/>
      <c r="H649" s="104"/>
      <c r="I649" s="104"/>
    </row>
    <row r="650" spans="1:9" x14ac:dyDescent="0.2">
      <c r="A650" s="104"/>
      <c r="B650" s="104"/>
      <c r="C650" s="104"/>
      <c r="D650" s="104"/>
      <c r="E650" s="104"/>
      <c r="F650" s="104"/>
      <c r="G650" s="104"/>
      <c r="H650" s="104"/>
      <c r="I650" s="104"/>
    </row>
    <row r="651" spans="1:9" x14ac:dyDescent="0.2">
      <c r="A651" s="104"/>
      <c r="B651" s="104"/>
      <c r="C651" s="104"/>
      <c r="D651" s="104"/>
      <c r="E651" s="104"/>
      <c r="F651" s="104"/>
      <c r="G651" s="104"/>
      <c r="H651" s="104"/>
      <c r="I651" s="104"/>
    </row>
    <row r="652" spans="1:9" x14ac:dyDescent="0.2">
      <c r="A652" s="104"/>
      <c r="B652" s="104"/>
      <c r="C652" s="104"/>
      <c r="D652" s="104"/>
      <c r="E652" s="104"/>
      <c r="F652" s="104"/>
      <c r="G652" s="104"/>
      <c r="H652" s="104"/>
      <c r="I652" s="104"/>
    </row>
    <row r="653" spans="1:9" x14ac:dyDescent="0.2">
      <c r="A653" s="104"/>
      <c r="B653" s="104"/>
      <c r="C653" s="104"/>
      <c r="D653" s="104"/>
      <c r="E653" s="104"/>
      <c r="F653" s="104"/>
      <c r="G653" s="104"/>
      <c r="H653" s="104"/>
      <c r="I653" s="104"/>
    </row>
    <row r="654" spans="1:9" x14ac:dyDescent="0.2">
      <c r="A654" s="104"/>
      <c r="B654" s="104"/>
      <c r="C654" s="104"/>
      <c r="D654" s="104"/>
      <c r="E654" s="104"/>
      <c r="F654" s="104"/>
      <c r="G654" s="104"/>
      <c r="H654" s="104"/>
      <c r="I654" s="104"/>
    </row>
    <row r="655" spans="1:9" x14ac:dyDescent="0.2">
      <c r="A655" s="104"/>
      <c r="B655" s="104"/>
      <c r="C655" s="104"/>
      <c r="D655" s="104"/>
      <c r="E655" s="104"/>
      <c r="F655" s="104"/>
      <c r="G655" s="104"/>
      <c r="H655" s="104"/>
      <c r="I655" s="104"/>
    </row>
    <row r="656" spans="1:9" x14ac:dyDescent="0.2">
      <c r="A656" s="104"/>
      <c r="B656" s="104"/>
      <c r="C656" s="104"/>
      <c r="D656" s="104"/>
      <c r="E656" s="104"/>
      <c r="F656" s="104"/>
      <c r="G656" s="104"/>
      <c r="H656" s="104"/>
      <c r="I656" s="104"/>
    </row>
    <row r="657" spans="1:9" x14ac:dyDescent="0.2">
      <c r="A657" s="104"/>
      <c r="B657" s="104"/>
      <c r="C657" s="104"/>
      <c r="D657" s="104"/>
      <c r="E657" s="104"/>
      <c r="F657" s="104"/>
      <c r="G657" s="104"/>
      <c r="H657" s="104"/>
      <c r="I657" s="104"/>
    </row>
    <row r="658" spans="1:9" x14ac:dyDescent="0.2">
      <c r="A658" s="104"/>
      <c r="B658" s="104"/>
      <c r="C658" s="104"/>
      <c r="D658" s="104"/>
      <c r="E658" s="104"/>
      <c r="F658" s="104"/>
      <c r="G658" s="104"/>
      <c r="H658" s="104"/>
      <c r="I658" s="104"/>
    </row>
    <row r="659" spans="1:9" x14ac:dyDescent="0.2">
      <c r="A659" s="104"/>
      <c r="B659" s="104"/>
      <c r="C659" s="104"/>
      <c r="D659" s="104"/>
      <c r="E659" s="104"/>
      <c r="F659" s="104"/>
      <c r="G659" s="104"/>
      <c r="H659" s="104"/>
      <c r="I659" s="104"/>
    </row>
    <row r="660" spans="1:9" x14ac:dyDescent="0.2">
      <c r="A660" s="104"/>
      <c r="B660" s="104"/>
      <c r="C660" s="104"/>
      <c r="D660" s="104"/>
      <c r="E660" s="104"/>
      <c r="F660" s="104"/>
      <c r="G660" s="104"/>
      <c r="H660" s="104"/>
      <c r="I660" s="104"/>
    </row>
    <row r="661" spans="1:9" x14ac:dyDescent="0.2">
      <c r="A661" s="104"/>
      <c r="B661" s="104"/>
      <c r="C661" s="104"/>
      <c r="D661" s="104"/>
      <c r="E661" s="104"/>
      <c r="F661" s="104"/>
      <c r="G661" s="104"/>
      <c r="H661" s="104"/>
      <c r="I661" s="104"/>
    </row>
    <row r="662" spans="1:9" x14ac:dyDescent="0.2">
      <c r="A662" s="104"/>
      <c r="B662" s="104"/>
      <c r="C662" s="104"/>
      <c r="D662" s="104"/>
      <c r="E662" s="104"/>
      <c r="F662" s="104"/>
      <c r="G662" s="104"/>
      <c r="H662" s="104"/>
      <c r="I662" s="104"/>
    </row>
    <row r="663" spans="1:9" x14ac:dyDescent="0.2">
      <c r="A663" s="104"/>
      <c r="B663" s="104"/>
      <c r="C663" s="104"/>
      <c r="D663" s="104"/>
      <c r="E663" s="104"/>
      <c r="F663" s="104"/>
      <c r="G663" s="104"/>
      <c r="H663" s="104"/>
      <c r="I663" s="104"/>
    </row>
    <row r="664" spans="1:9" x14ac:dyDescent="0.2">
      <c r="A664" s="104"/>
      <c r="B664" s="104"/>
      <c r="C664" s="104"/>
      <c r="D664" s="104"/>
      <c r="E664" s="104"/>
      <c r="F664" s="104"/>
      <c r="G664" s="104"/>
      <c r="H664" s="104"/>
      <c r="I664" s="104"/>
    </row>
    <row r="665" spans="1:9" x14ac:dyDescent="0.2">
      <c r="A665" s="104"/>
      <c r="B665" s="104"/>
      <c r="C665" s="104"/>
      <c r="D665" s="104"/>
      <c r="E665" s="104"/>
      <c r="F665" s="104"/>
      <c r="G665" s="104"/>
      <c r="H665" s="104"/>
      <c r="I665" s="104"/>
    </row>
    <row r="666" spans="1:9" x14ac:dyDescent="0.2">
      <c r="A666" s="104"/>
      <c r="B666" s="104"/>
      <c r="C666" s="104"/>
      <c r="D666" s="104"/>
      <c r="E666" s="104"/>
      <c r="F666" s="104"/>
      <c r="G666" s="104"/>
      <c r="H666" s="104"/>
      <c r="I666" s="104"/>
    </row>
    <row r="667" spans="1:9" x14ac:dyDescent="0.2">
      <c r="A667" s="104"/>
      <c r="B667" s="104"/>
      <c r="C667" s="104"/>
      <c r="D667" s="104"/>
      <c r="E667" s="104"/>
      <c r="F667" s="104"/>
      <c r="G667" s="104"/>
      <c r="H667" s="104"/>
      <c r="I667" s="104"/>
    </row>
    <row r="668" spans="1:9" x14ac:dyDescent="0.2">
      <c r="A668" s="104"/>
      <c r="B668" s="104"/>
      <c r="C668" s="104"/>
      <c r="D668" s="104"/>
      <c r="E668" s="104"/>
      <c r="F668" s="104"/>
      <c r="G668" s="104"/>
      <c r="H668" s="104"/>
      <c r="I668" s="104"/>
    </row>
    <row r="669" spans="1:9" x14ac:dyDescent="0.2">
      <c r="A669" s="104"/>
      <c r="B669" s="104"/>
      <c r="C669" s="104"/>
      <c r="D669" s="104"/>
      <c r="E669" s="104"/>
      <c r="F669" s="104"/>
      <c r="G669" s="104"/>
      <c r="H669" s="104"/>
      <c r="I669" s="104"/>
    </row>
    <row r="670" spans="1:9" x14ac:dyDescent="0.2">
      <c r="A670" s="104"/>
      <c r="B670" s="104"/>
      <c r="C670" s="104"/>
      <c r="D670" s="104"/>
      <c r="E670" s="104"/>
      <c r="F670" s="104"/>
      <c r="G670" s="104"/>
      <c r="H670" s="104"/>
      <c r="I670" s="104"/>
    </row>
    <row r="671" spans="1:9" x14ac:dyDescent="0.2">
      <c r="A671" s="104"/>
      <c r="B671" s="104"/>
      <c r="C671" s="104"/>
      <c r="D671" s="104"/>
      <c r="E671" s="104"/>
      <c r="F671" s="104"/>
      <c r="G671" s="104"/>
      <c r="H671" s="104"/>
      <c r="I671" s="104"/>
    </row>
    <row r="672" spans="1:9" x14ac:dyDescent="0.2">
      <c r="A672" s="104"/>
      <c r="B672" s="104"/>
      <c r="C672" s="104"/>
      <c r="D672" s="104"/>
      <c r="E672" s="104"/>
      <c r="F672" s="104"/>
      <c r="G672" s="104"/>
      <c r="H672" s="104"/>
      <c r="I672" s="104"/>
    </row>
    <row r="673" spans="1:9" x14ac:dyDescent="0.2">
      <c r="A673" s="104"/>
      <c r="B673" s="104"/>
      <c r="C673" s="104"/>
      <c r="D673" s="104"/>
      <c r="E673" s="104"/>
      <c r="F673" s="104"/>
      <c r="G673" s="104"/>
      <c r="H673" s="104"/>
      <c r="I673" s="104"/>
    </row>
    <row r="674" spans="1:9" x14ac:dyDescent="0.2">
      <c r="A674" s="104"/>
      <c r="B674" s="104"/>
      <c r="C674" s="104"/>
      <c r="D674" s="104"/>
      <c r="E674" s="104"/>
      <c r="F674" s="104"/>
      <c r="G674" s="104"/>
      <c r="H674" s="104"/>
      <c r="I674" s="104"/>
    </row>
    <row r="675" spans="1:9" x14ac:dyDescent="0.2">
      <c r="A675" s="104"/>
      <c r="B675" s="104"/>
      <c r="C675" s="104"/>
      <c r="D675" s="104"/>
      <c r="E675" s="104"/>
      <c r="F675" s="104"/>
      <c r="G675" s="104"/>
      <c r="H675" s="104"/>
      <c r="I675" s="104"/>
    </row>
    <row r="676" spans="1:9" x14ac:dyDescent="0.2">
      <c r="A676" s="104"/>
      <c r="B676" s="104"/>
      <c r="C676" s="104"/>
      <c r="D676" s="104"/>
      <c r="E676" s="104"/>
      <c r="F676" s="104"/>
      <c r="G676" s="104"/>
      <c r="H676" s="104"/>
      <c r="I676" s="104"/>
    </row>
    <row r="677" spans="1:9" x14ac:dyDescent="0.2">
      <c r="A677" s="104"/>
      <c r="B677" s="104"/>
      <c r="C677" s="104"/>
      <c r="D677" s="104"/>
      <c r="E677" s="104"/>
      <c r="F677" s="104"/>
      <c r="G677" s="104"/>
      <c r="H677" s="104"/>
      <c r="I677" s="104"/>
    </row>
    <row r="678" spans="1:9" x14ac:dyDescent="0.2">
      <c r="A678" s="104"/>
      <c r="B678" s="104"/>
      <c r="C678" s="104"/>
      <c r="D678" s="104"/>
      <c r="E678" s="104"/>
      <c r="F678" s="104"/>
      <c r="G678" s="104"/>
      <c r="H678" s="104"/>
      <c r="I678" s="104"/>
    </row>
    <row r="679" spans="1:9" x14ac:dyDescent="0.2">
      <c r="A679" s="104"/>
      <c r="B679" s="104"/>
      <c r="C679" s="104"/>
      <c r="D679" s="104"/>
      <c r="E679" s="104"/>
      <c r="F679" s="104"/>
      <c r="G679" s="104"/>
      <c r="H679" s="104"/>
      <c r="I679" s="104"/>
    </row>
    <row r="680" spans="1:9" x14ac:dyDescent="0.2">
      <c r="A680" s="104"/>
      <c r="B680" s="104"/>
      <c r="C680" s="104"/>
      <c r="D680" s="104"/>
      <c r="E680" s="104"/>
      <c r="F680" s="104"/>
      <c r="G680" s="104"/>
      <c r="H680" s="104"/>
      <c r="I680" s="104"/>
    </row>
    <row r="681" spans="1:9" x14ac:dyDescent="0.2">
      <c r="A681" s="104"/>
      <c r="B681" s="104"/>
      <c r="C681" s="104"/>
      <c r="D681" s="104"/>
      <c r="E681" s="104"/>
      <c r="F681" s="104"/>
      <c r="G681" s="104"/>
      <c r="H681" s="104"/>
      <c r="I681" s="104"/>
    </row>
    <row r="682" spans="1:9" x14ac:dyDescent="0.2">
      <c r="A682" s="104"/>
      <c r="B682" s="104"/>
      <c r="C682" s="104"/>
      <c r="D682" s="104"/>
      <c r="E682" s="104"/>
      <c r="F682" s="104"/>
      <c r="G682" s="104"/>
      <c r="H682" s="104"/>
      <c r="I682" s="104"/>
    </row>
    <row r="683" spans="1:9" x14ac:dyDescent="0.2">
      <c r="A683" s="104"/>
      <c r="B683" s="104"/>
      <c r="C683" s="104"/>
      <c r="D683" s="104"/>
      <c r="E683" s="104"/>
      <c r="F683" s="104"/>
      <c r="G683" s="104"/>
      <c r="H683" s="104"/>
      <c r="I683" s="104"/>
    </row>
    <row r="684" spans="1:9" x14ac:dyDescent="0.2">
      <c r="A684" s="104"/>
      <c r="B684" s="104"/>
      <c r="C684" s="104"/>
      <c r="D684" s="104"/>
      <c r="E684" s="104"/>
      <c r="F684" s="104"/>
      <c r="G684" s="104"/>
      <c r="H684" s="104"/>
      <c r="I684" s="104"/>
    </row>
    <row r="685" spans="1:9" x14ac:dyDescent="0.2">
      <c r="A685" s="104"/>
      <c r="B685" s="104"/>
      <c r="C685" s="104"/>
      <c r="D685" s="104"/>
      <c r="E685" s="104"/>
      <c r="F685" s="104"/>
      <c r="G685" s="104"/>
      <c r="H685" s="104"/>
      <c r="I685" s="104"/>
    </row>
    <row r="686" spans="1:9" x14ac:dyDescent="0.2">
      <c r="A686" s="104"/>
      <c r="B686" s="104"/>
      <c r="C686" s="104"/>
      <c r="D686" s="104"/>
      <c r="E686" s="104"/>
      <c r="F686" s="104"/>
      <c r="G686" s="104"/>
      <c r="H686" s="104"/>
      <c r="I686" s="104"/>
    </row>
    <row r="687" spans="1:9" x14ac:dyDescent="0.2">
      <c r="A687" s="104"/>
      <c r="B687" s="104"/>
      <c r="C687" s="104"/>
      <c r="D687" s="104"/>
      <c r="E687" s="104"/>
      <c r="F687" s="104"/>
      <c r="G687" s="104"/>
      <c r="H687" s="104"/>
      <c r="I687" s="104"/>
    </row>
    <row r="688" spans="1:9" x14ac:dyDescent="0.2">
      <c r="A688" s="104"/>
      <c r="B688" s="104"/>
      <c r="C688" s="104"/>
      <c r="D688" s="104"/>
      <c r="E688" s="104"/>
      <c r="F688" s="104"/>
      <c r="G688" s="104"/>
      <c r="H688" s="104"/>
      <c r="I688" s="104"/>
    </row>
    <row r="689" spans="1:9" x14ac:dyDescent="0.2">
      <c r="A689" s="104"/>
      <c r="B689" s="104"/>
      <c r="C689" s="104"/>
      <c r="D689" s="104"/>
      <c r="E689" s="104"/>
      <c r="F689" s="104"/>
      <c r="G689" s="104"/>
      <c r="H689" s="104"/>
      <c r="I689" s="104"/>
    </row>
    <row r="690" spans="1:9" x14ac:dyDescent="0.2">
      <c r="A690" s="104"/>
      <c r="B690" s="104"/>
      <c r="C690" s="104"/>
      <c r="D690" s="104"/>
      <c r="E690" s="104"/>
      <c r="F690" s="104"/>
      <c r="G690" s="104"/>
      <c r="H690" s="104"/>
      <c r="I690" s="104"/>
    </row>
    <row r="691" spans="1:9" x14ac:dyDescent="0.2">
      <c r="A691" s="104"/>
      <c r="B691" s="104"/>
      <c r="C691" s="104"/>
      <c r="D691" s="104"/>
      <c r="E691" s="104"/>
      <c r="F691" s="104"/>
      <c r="G691" s="104"/>
      <c r="H691" s="104"/>
      <c r="I691" s="104"/>
    </row>
    <row r="692" spans="1:9" x14ac:dyDescent="0.2">
      <c r="A692" s="104"/>
      <c r="B692" s="104"/>
      <c r="C692" s="104"/>
      <c r="D692" s="104"/>
      <c r="E692" s="104"/>
      <c r="F692" s="104"/>
      <c r="G692" s="104"/>
      <c r="H692" s="104"/>
      <c r="I692" s="104"/>
    </row>
    <row r="693" spans="1:9" x14ac:dyDescent="0.2">
      <c r="A693" s="104"/>
      <c r="B693" s="104"/>
      <c r="C693" s="104"/>
      <c r="D693" s="104"/>
      <c r="E693" s="104"/>
      <c r="F693" s="104"/>
      <c r="G693" s="104"/>
      <c r="H693" s="104"/>
      <c r="I693" s="104"/>
    </row>
    <row r="694" spans="1:9" x14ac:dyDescent="0.2">
      <c r="A694" s="104"/>
      <c r="B694" s="104"/>
      <c r="C694" s="104"/>
      <c r="D694" s="104"/>
      <c r="E694" s="104"/>
      <c r="F694" s="104"/>
      <c r="G694" s="104"/>
      <c r="H694" s="104"/>
      <c r="I694" s="104"/>
    </row>
    <row r="695" spans="1:9" x14ac:dyDescent="0.2">
      <c r="A695" s="104"/>
      <c r="B695" s="104"/>
      <c r="C695" s="104"/>
      <c r="D695" s="104"/>
      <c r="E695" s="104"/>
      <c r="F695" s="104"/>
      <c r="G695" s="104"/>
      <c r="H695" s="104"/>
      <c r="I695" s="104"/>
    </row>
    <row r="696" spans="1:9" x14ac:dyDescent="0.2">
      <c r="A696" s="104"/>
      <c r="B696" s="104"/>
      <c r="C696" s="104"/>
      <c r="D696" s="104"/>
      <c r="E696" s="104"/>
      <c r="F696" s="104"/>
      <c r="G696" s="104"/>
      <c r="H696" s="104"/>
      <c r="I696" s="104"/>
    </row>
    <row r="697" spans="1:9" x14ac:dyDescent="0.2">
      <c r="A697" s="104"/>
      <c r="B697" s="104"/>
      <c r="C697" s="104"/>
      <c r="D697" s="104"/>
      <c r="E697" s="104"/>
      <c r="F697" s="104"/>
      <c r="G697" s="104"/>
      <c r="H697" s="104"/>
      <c r="I697" s="104"/>
    </row>
    <row r="698" spans="1:9" x14ac:dyDescent="0.2">
      <c r="A698" s="104"/>
      <c r="B698" s="104"/>
      <c r="C698" s="104"/>
      <c r="D698" s="104"/>
      <c r="E698" s="104"/>
      <c r="F698" s="104"/>
      <c r="G698" s="104"/>
      <c r="H698" s="104"/>
      <c r="I698" s="104"/>
    </row>
    <row r="699" spans="1:9" x14ac:dyDescent="0.2">
      <c r="A699" s="104"/>
      <c r="B699" s="104"/>
      <c r="C699" s="104"/>
      <c r="D699" s="104"/>
      <c r="E699" s="104"/>
      <c r="F699" s="104"/>
      <c r="G699" s="104"/>
      <c r="H699" s="104"/>
      <c r="I699" s="104"/>
    </row>
    <row r="700" spans="1:9" x14ac:dyDescent="0.2">
      <c r="A700" s="104"/>
      <c r="B700" s="104"/>
      <c r="C700" s="104"/>
      <c r="D700" s="104"/>
      <c r="E700" s="104"/>
      <c r="F700" s="104"/>
      <c r="G700" s="104"/>
      <c r="H700" s="104"/>
      <c r="I700" s="104"/>
    </row>
    <row r="701" spans="1:9" x14ac:dyDescent="0.2">
      <c r="A701" s="104"/>
      <c r="B701" s="104"/>
      <c r="C701" s="104"/>
      <c r="D701" s="104"/>
      <c r="E701" s="104"/>
      <c r="F701" s="104"/>
      <c r="G701" s="104"/>
      <c r="H701" s="104"/>
      <c r="I701" s="104"/>
    </row>
    <row r="702" spans="1:9" x14ac:dyDescent="0.2">
      <c r="A702" s="104"/>
      <c r="B702" s="104"/>
      <c r="C702" s="104"/>
      <c r="D702" s="104"/>
      <c r="E702" s="104"/>
      <c r="F702" s="104"/>
      <c r="G702" s="104"/>
      <c r="H702" s="104"/>
      <c r="I702" s="104"/>
    </row>
    <row r="703" spans="1:9" x14ac:dyDescent="0.2">
      <c r="A703" s="104"/>
      <c r="B703" s="104"/>
      <c r="C703" s="104"/>
      <c r="D703" s="104"/>
      <c r="E703" s="104"/>
      <c r="F703" s="104"/>
      <c r="G703" s="104"/>
      <c r="H703" s="104"/>
      <c r="I703" s="104"/>
    </row>
    <row r="704" spans="1:9" x14ac:dyDescent="0.2">
      <c r="A704" s="104"/>
      <c r="B704" s="104"/>
      <c r="C704" s="104"/>
      <c r="D704" s="104"/>
      <c r="E704" s="104"/>
      <c r="F704" s="104"/>
      <c r="G704" s="104"/>
      <c r="H704" s="104"/>
      <c r="I704" s="104"/>
    </row>
    <row r="705" spans="1:9" x14ac:dyDescent="0.2">
      <c r="A705" s="104"/>
      <c r="B705" s="104"/>
      <c r="C705" s="104"/>
      <c r="D705" s="104"/>
      <c r="E705" s="104"/>
      <c r="F705" s="104"/>
      <c r="G705" s="104"/>
      <c r="H705" s="104"/>
      <c r="I705" s="104"/>
    </row>
    <row r="706" spans="1:9" x14ac:dyDescent="0.2">
      <c r="A706" s="104"/>
      <c r="B706" s="104"/>
      <c r="C706" s="104"/>
      <c r="D706" s="104"/>
      <c r="E706" s="104"/>
      <c r="F706" s="104"/>
      <c r="G706" s="104"/>
      <c r="H706" s="104"/>
      <c r="I706" s="104"/>
    </row>
    <row r="707" spans="1:9" x14ac:dyDescent="0.2">
      <c r="A707" s="104"/>
      <c r="B707" s="104"/>
      <c r="C707" s="104"/>
      <c r="D707" s="104"/>
      <c r="E707" s="104"/>
      <c r="F707" s="104"/>
      <c r="G707" s="104"/>
      <c r="H707" s="104"/>
      <c r="I707" s="104"/>
    </row>
    <row r="708" spans="1:9" x14ac:dyDescent="0.2">
      <c r="A708" s="104"/>
      <c r="B708" s="104"/>
      <c r="C708" s="104"/>
      <c r="D708" s="104"/>
      <c r="E708" s="104"/>
      <c r="F708" s="104"/>
      <c r="G708" s="104"/>
      <c r="H708" s="104"/>
      <c r="I708" s="104"/>
    </row>
    <row r="709" spans="1:9" x14ac:dyDescent="0.2">
      <c r="A709" s="104"/>
      <c r="B709" s="104"/>
      <c r="C709" s="104"/>
      <c r="D709" s="104"/>
      <c r="E709" s="104"/>
      <c r="F709" s="104"/>
      <c r="G709" s="104"/>
      <c r="H709" s="104"/>
      <c r="I709" s="104"/>
    </row>
    <row r="710" spans="1:9" x14ac:dyDescent="0.2">
      <c r="A710" s="104"/>
      <c r="B710" s="104"/>
      <c r="C710" s="104"/>
      <c r="D710" s="104"/>
      <c r="E710" s="104"/>
      <c r="F710" s="104"/>
      <c r="G710" s="104"/>
      <c r="H710" s="104"/>
      <c r="I710" s="104"/>
    </row>
    <row r="711" spans="1:9" x14ac:dyDescent="0.2">
      <c r="A711" s="104"/>
      <c r="B711" s="104"/>
      <c r="C711" s="104"/>
      <c r="D711" s="104"/>
      <c r="E711" s="104"/>
      <c r="F711" s="104"/>
      <c r="G711" s="104"/>
      <c r="H711" s="104"/>
      <c r="I711" s="104"/>
    </row>
    <row r="712" spans="1:9" x14ac:dyDescent="0.2">
      <c r="A712" s="104"/>
      <c r="B712" s="104"/>
      <c r="C712" s="104"/>
      <c r="D712" s="104"/>
      <c r="E712" s="104"/>
      <c r="F712" s="104"/>
      <c r="G712" s="104"/>
      <c r="H712" s="104"/>
      <c r="I712" s="104"/>
    </row>
    <row r="713" spans="1:9" x14ac:dyDescent="0.2">
      <c r="A713" s="104"/>
      <c r="B713" s="104"/>
      <c r="C713" s="104"/>
      <c r="D713" s="104"/>
      <c r="E713" s="104"/>
      <c r="F713" s="104"/>
      <c r="G713" s="104"/>
      <c r="H713" s="104"/>
      <c r="I713" s="104"/>
    </row>
    <row r="714" spans="1:9" x14ac:dyDescent="0.2">
      <c r="A714" s="104"/>
      <c r="B714" s="104"/>
      <c r="C714" s="104"/>
      <c r="D714" s="104"/>
      <c r="E714" s="104"/>
      <c r="F714" s="104"/>
      <c r="G714" s="104"/>
      <c r="H714" s="104"/>
      <c r="I714" s="104"/>
    </row>
    <row r="715" spans="1:9" x14ac:dyDescent="0.2">
      <c r="A715" s="104"/>
      <c r="B715" s="104"/>
      <c r="C715" s="104"/>
      <c r="D715" s="104"/>
      <c r="E715" s="104"/>
      <c r="F715" s="104"/>
      <c r="G715" s="104"/>
      <c r="H715" s="104"/>
      <c r="I715" s="104"/>
    </row>
    <row r="716" spans="1:9" x14ac:dyDescent="0.2">
      <c r="A716" s="104"/>
      <c r="B716" s="104"/>
      <c r="C716" s="104"/>
      <c r="D716" s="104"/>
      <c r="E716" s="104"/>
      <c r="F716" s="104"/>
      <c r="G716" s="104"/>
      <c r="H716" s="104"/>
      <c r="I716" s="104"/>
    </row>
    <row r="717" spans="1:9" x14ac:dyDescent="0.2">
      <c r="A717" s="104"/>
      <c r="B717" s="104"/>
      <c r="C717" s="104"/>
      <c r="D717" s="104"/>
      <c r="E717" s="104"/>
      <c r="F717" s="104"/>
      <c r="G717" s="104"/>
      <c r="H717" s="104"/>
      <c r="I717" s="104"/>
    </row>
    <row r="718" spans="1:9" x14ac:dyDescent="0.2">
      <c r="A718" s="104"/>
      <c r="B718" s="104"/>
      <c r="C718" s="104"/>
      <c r="D718" s="104"/>
      <c r="E718" s="104"/>
      <c r="F718" s="104"/>
      <c r="G718" s="104"/>
      <c r="H718" s="104"/>
      <c r="I718" s="104"/>
    </row>
    <row r="719" spans="1:9" x14ac:dyDescent="0.2">
      <c r="A719" s="104"/>
      <c r="B719" s="104"/>
      <c r="C719" s="104"/>
      <c r="D719" s="104"/>
      <c r="E719" s="104"/>
      <c r="F719" s="104"/>
      <c r="G719" s="104"/>
      <c r="H719" s="104"/>
      <c r="I719" s="104"/>
    </row>
    <row r="720" spans="1:9" x14ac:dyDescent="0.2">
      <c r="A720" s="104"/>
      <c r="B720" s="104"/>
      <c r="C720" s="104"/>
      <c r="D720" s="104"/>
      <c r="E720" s="104"/>
      <c r="F720" s="104"/>
      <c r="G720" s="104"/>
      <c r="H720" s="104"/>
      <c r="I720" s="104"/>
    </row>
    <row r="721" spans="1:9" x14ac:dyDescent="0.2">
      <c r="A721" s="104"/>
      <c r="B721" s="104"/>
      <c r="C721" s="104"/>
      <c r="D721" s="104"/>
      <c r="E721" s="104"/>
      <c r="F721" s="104"/>
      <c r="G721" s="104"/>
      <c r="H721" s="104"/>
      <c r="I721" s="104"/>
    </row>
    <row r="722" spans="1:9" x14ac:dyDescent="0.2">
      <c r="A722" s="104"/>
      <c r="B722" s="104"/>
      <c r="C722" s="104"/>
      <c r="D722" s="104"/>
      <c r="E722" s="104"/>
      <c r="F722" s="104"/>
      <c r="G722" s="104"/>
      <c r="H722" s="104"/>
      <c r="I722" s="104"/>
    </row>
    <row r="723" spans="1:9" x14ac:dyDescent="0.2">
      <c r="A723" s="104"/>
      <c r="B723" s="104"/>
      <c r="C723" s="104"/>
      <c r="D723" s="104"/>
      <c r="E723" s="104"/>
      <c r="F723" s="104"/>
      <c r="G723" s="104"/>
      <c r="H723" s="104"/>
      <c r="I723" s="104"/>
    </row>
    <row r="724" spans="1:9" x14ac:dyDescent="0.2">
      <c r="A724" s="104"/>
      <c r="B724" s="104"/>
      <c r="C724" s="104"/>
      <c r="D724" s="104"/>
      <c r="E724" s="104"/>
      <c r="F724" s="104"/>
      <c r="G724" s="104"/>
      <c r="H724" s="104"/>
      <c r="I724" s="104"/>
    </row>
    <row r="725" spans="1:9" x14ac:dyDescent="0.2">
      <c r="A725" s="104"/>
      <c r="B725" s="104"/>
      <c r="C725" s="104"/>
      <c r="D725" s="104"/>
      <c r="E725" s="104"/>
      <c r="F725" s="104"/>
      <c r="G725" s="104"/>
      <c r="H725" s="104"/>
      <c r="I725" s="104"/>
    </row>
    <row r="726" spans="1:9" x14ac:dyDescent="0.2">
      <c r="A726" s="104"/>
      <c r="B726" s="104"/>
      <c r="C726" s="104"/>
      <c r="D726" s="104"/>
      <c r="E726" s="104"/>
      <c r="F726" s="104"/>
      <c r="G726" s="104"/>
      <c r="H726" s="104"/>
      <c r="I726" s="104"/>
    </row>
    <row r="727" spans="1:9" x14ac:dyDescent="0.2">
      <c r="A727" s="104"/>
      <c r="B727" s="104"/>
      <c r="C727" s="104"/>
      <c r="D727" s="104"/>
      <c r="E727" s="104"/>
      <c r="F727" s="104"/>
      <c r="G727" s="104"/>
      <c r="H727" s="104"/>
      <c r="I727" s="104"/>
    </row>
    <row r="728" spans="1:9" x14ac:dyDescent="0.2">
      <c r="A728" s="104"/>
      <c r="B728" s="104"/>
      <c r="C728" s="104"/>
      <c r="D728" s="104"/>
      <c r="E728" s="104"/>
      <c r="F728" s="104"/>
      <c r="G728" s="104"/>
      <c r="H728" s="104"/>
      <c r="I728" s="104"/>
    </row>
    <row r="729" spans="1:9" x14ac:dyDescent="0.2">
      <c r="A729" s="104"/>
      <c r="B729" s="104"/>
      <c r="C729" s="104"/>
      <c r="D729" s="104"/>
      <c r="E729" s="104"/>
      <c r="F729" s="104"/>
      <c r="G729" s="104"/>
      <c r="H729" s="104"/>
      <c r="I729" s="104"/>
    </row>
    <row r="730" spans="1:9" x14ac:dyDescent="0.2">
      <c r="A730" s="104"/>
      <c r="B730" s="104"/>
      <c r="C730" s="104"/>
      <c r="D730" s="104"/>
      <c r="E730" s="104"/>
      <c r="F730" s="104"/>
      <c r="G730" s="104"/>
      <c r="H730" s="104"/>
      <c r="I730" s="104"/>
    </row>
    <row r="731" spans="1:9" x14ac:dyDescent="0.2">
      <c r="A731" s="104"/>
      <c r="B731" s="104"/>
      <c r="C731" s="104"/>
      <c r="D731" s="104"/>
      <c r="E731" s="104"/>
      <c r="F731" s="104"/>
      <c r="G731" s="104"/>
      <c r="H731" s="104"/>
      <c r="I731" s="104"/>
    </row>
    <row r="732" spans="1:9" x14ac:dyDescent="0.2">
      <c r="A732" s="104"/>
      <c r="B732" s="104"/>
      <c r="C732" s="104"/>
      <c r="D732" s="104"/>
      <c r="E732" s="104"/>
      <c r="F732" s="104"/>
      <c r="G732" s="104"/>
      <c r="H732" s="104"/>
      <c r="I732" s="104"/>
    </row>
  </sheetData>
  <mergeCells count="25">
    <mergeCell ref="A1:I1"/>
    <mergeCell ref="A2:I2"/>
    <mergeCell ref="A3:A5"/>
    <mergeCell ref="B3:D3"/>
    <mergeCell ref="E3:G3"/>
    <mergeCell ref="H3:J3"/>
    <mergeCell ref="C4:D4"/>
    <mergeCell ref="F4:G4"/>
    <mergeCell ref="I4:J4"/>
    <mergeCell ref="B5:C5"/>
    <mergeCell ref="E5:F5"/>
    <mergeCell ref="H5:I5"/>
    <mergeCell ref="A48:C48"/>
    <mergeCell ref="F48:I48"/>
    <mergeCell ref="A35:I35"/>
    <mergeCell ref="A36:A38"/>
    <mergeCell ref="B36:D36"/>
    <mergeCell ref="E36:G36"/>
    <mergeCell ref="H36:J36"/>
    <mergeCell ref="C37:D37"/>
    <mergeCell ref="F37:G37"/>
    <mergeCell ref="I37:J37"/>
    <mergeCell ref="B38:C38"/>
    <mergeCell ref="E38:F38"/>
    <mergeCell ref="H38:I38"/>
  </mergeCell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&amp;LWydział Statystycznej Informacji Zarządczej
DEPARTAMENT STRATEGII I DEREGULACJI&amp;R&amp;D</oddHeader>
    <oddFooter>&amp;R&amp;P</oddFooter>
  </headerFooter>
  <rowBreaks count="1" manualBreakCount="1">
    <brk id="25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226"/>
  <sheetViews>
    <sheetView tabSelected="1" topLeftCell="A154" zoomScale="130" zoomScaleNormal="130" workbookViewId="0">
      <selection activeCell="N35" sqref="N35"/>
    </sheetView>
  </sheetViews>
  <sheetFormatPr defaultRowHeight="12.75" x14ac:dyDescent="0.2"/>
  <cols>
    <col min="1" max="1" width="47.33203125" style="49" customWidth="1"/>
    <col min="2" max="2" width="14.33203125" style="49" customWidth="1"/>
    <col min="3" max="3" width="14.33203125" style="58" customWidth="1"/>
    <col min="4" max="4" width="14.5" style="58" customWidth="1"/>
    <col min="5" max="6" width="14.1640625" style="58" customWidth="1"/>
    <col min="7" max="7" width="14.5" style="58" customWidth="1"/>
    <col min="8" max="9" width="14.1640625" style="58" customWidth="1"/>
    <col min="10" max="10" width="14.5" style="39" customWidth="1"/>
    <col min="11" max="11" width="1.1640625" style="39" customWidth="1"/>
    <col min="12" max="16384" width="9.33203125" style="39"/>
  </cols>
  <sheetData>
    <row r="2" spans="1:11" ht="15" customHeight="1" x14ac:dyDescent="0.25">
      <c r="A2" s="190" t="s">
        <v>5</v>
      </c>
      <c r="B2" s="190"/>
      <c r="C2" s="190"/>
      <c r="D2" s="190"/>
      <c r="E2" s="190"/>
      <c r="F2" s="190"/>
      <c r="G2" s="190"/>
      <c r="H2" s="190"/>
      <c r="I2" s="190"/>
    </row>
    <row r="3" spans="1:11" ht="15" customHeight="1" x14ac:dyDescent="0.2">
      <c r="A3" s="178" t="s">
        <v>416</v>
      </c>
      <c r="B3" s="177"/>
      <c r="C3" s="177"/>
      <c r="D3" s="177"/>
      <c r="E3" s="177"/>
      <c r="F3" s="177"/>
      <c r="G3" s="177"/>
      <c r="H3" s="177"/>
      <c r="I3" s="177"/>
    </row>
    <row r="4" spans="1:11" ht="21" customHeight="1" x14ac:dyDescent="0.2">
      <c r="A4" s="191" t="s">
        <v>6</v>
      </c>
      <c r="B4" s="181" t="s">
        <v>7</v>
      </c>
      <c r="C4" s="181"/>
      <c r="D4" s="181"/>
      <c r="E4" s="182" t="s">
        <v>8</v>
      </c>
      <c r="F4" s="183"/>
      <c r="G4" s="184"/>
      <c r="H4" s="182" t="s">
        <v>9</v>
      </c>
      <c r="I4" s="183"/>
      <c r="J4" s="184"/>
    </row>
    <row r="5" spans="1:11" ht="14.25" customHeight="1" x14ac:dyDescent="0.2">
      <c r="A5" s="191"/>
      <c r="B5" s="163" t="s">
        <v>414</v>
      </c>
      <c r="C5" s="181" t="s">
        <v>390</v>
      </c>
      <c r="D5" s="181"/>
      <c r="E5" s="163" t="s">
        <v>414</v>
      </c>
      <c r="F5" s="181" t="s">
        <v>390</v>
      </c>
      <c r="G5" s="181"/>
      <c r="H5" s="163" t="s">
        <v>414</v>
      </c>
      <c r="I5" s="181" t="s">
        <v>390</v>
      </c>
      <c r="J5" s="181"/>
    </row>
    <row r="6" spans="1:11" ht="15" customHeight="1" x14ac:dyDescent="0.2">
      <c r="A6" s="191"/>
      <c r="B6" s="181" t="s">
        <v>10</v>
      </c>
      <c r="C6" s="181"/>
      <c r="D6" s="165" t="s">
        <v>415</v>
      </c>
      <c r="E6" s="181" t="s">
        <v>10</v>
      </c>
      <c r="F6" s="181"/>
      <c r="G6" s="165" t="s">
        <v>415</v>
      </c>
      <c r="H6" s="181" t="s">
        <v>10</v>
      </c>
      <c r="I6" s="181"/>
      <c r="J6" s="165" t="s">
        <v>415</v>
      </c>
    </row>
    <row r="7" spans="1:11" ht="27.75" customHeight="1" x14ac:dyDescent="0.2">
      <c r="A7" s="69" t="s">
        <v>11</v>
      </c>
      <c r="B7" s="70">
        <f>SUM(B8,B52,B135)</f>
        <v>3777008</v>
      </c>
      <c r="C7" s="70">
        <f>SUM(C8,C52,C135)</f>
        <v>3585372</v>
      </c>
      <c r="D7" s="71">
        <f t="shared" ref="D7:D15" si="0">C7*100/B7</f>
        <v>94.926248501459355</v>
      </c>
      <c r="E7" s="70">
        <f>SUM(E8,E52,E135)</f>
        <v>3700217</v>
      </c>
      <c r="F7" s="70">
        <f>SUM(F8,F52,F135)</f>
        <v>3707813</v>
      </c>
      <c r="G7" s="71">
        <f t="shared" ref="G7:G15" si="1">F7*100/E7</f>
        <v>100.20528525759435</v>
      </c>
      <c r="H7" s="70">
        <f>SUM(H8,H52,H135)</f>
        <v>1912720</v>
      </c>
      <c r="I7" s="70">
        <f>SUM(I8,I52,I135)</f>
        <v>2307496</v>
      </c>
      <c r="J7" s="71">
        <f t="shared" ref="J7:J15" si="2">I7*100/H7</f>
        <v>120.63950813501192</v>
      </c>
    </row>
    <row r="8" spans="1:11" ht="28.5" customHeight="1" thickBot="1" x14ac:dyDescent="0.25">
      <c r="A8" s="72" t="s">
        <v>12</v>
      </c>
      <c r="B8" s="73">
        <f>SUM(B9,B23,B30,B38,B45)</f>
        <v>28750</v>
      </c>
      <c r="C8" s="73">
        <f>SUM(C9,C23,C30,C38,C45)</f>
        <v>28997</v>
      </c>
      <c r="D8" s="74">
        <f t="shared" si="0"/>
        <v>100.85913043478261</v>
      </c>
      <c r="E8" s="73">
        <f>SUM(E9,E23,E30,E38,E45)</f>
        <v>25942</v>
      </c>
      <c r="F8" s="73">
        <f>SUM(F9,F23,F30,F38,F45)</f>
        <v>28267</v>
      </c>
      <c r="G8" s="74">
        <f t="shared" si="1"/>
        <v>108.96230051653689</v>
      </c>
      <c r="H8" s="73">
        <f>SUM(H9,H23,H30,H38,H45)</f>
        <v>23288</v>
      </c>
      <c r="I8" s="73">
        <f>SUM(I9,I23,I30,I38,I45)</f>
        <v>32879</v>
      </c>
      <c r="J8" s="74">
        <f t="shared" si="2"/>
        <v>141.18430092751632</v>
      </c>
      <c r="K8" s="122"/>
    </row>
    <row r="9" spans="1:11" ht="29.25" customHeight="1" thickTop="1" thickBot="1" x14ac:dyDescent="0.25">
      <c r="A9" s="75" t="s">
        <v>13</v>
      </c>
      <c r="B9" s="76">
        <f>SUM(B10,B14,B15,B18,B19,B20,B21)</f>
        <v>8665</v>
      </c>
      <c r="C9" s="76">
        <f>SUM(C10,C14,C15,C18,C19,C20,C21)</f>
        <v>8651</v>
      </c>
      <c r="D9" s="77">
        <f t="shared" si="0"/>
        <v>99.838430467397572</v>
      </c>
      <c r="E9" s="76">
        <f>SUM(E10,E14,E15,E18,E19,E20,E21)</f>
        <v>8582</v>
      </c>
      <c r="F9" s="76">
        <f>SUM(F10,F14,F15,F18,F19,F20,F21)</f>
        <v>7983</v>
      </c>
      <c r="G9" s="77">
        <f t="shared" si="1"/>
        <v>93.020274994173846</v>
      </c>
      <c r="H9" s="76">
        <f>SUM(H10,H14,H15,H18,H19,H20,H21)</f>
        <v>2506</v>
      </c>
      <c r="I9" s="76">
        <f>SUM(I10,I14,I15,I18,I19,I20,I21)</f>
        <v>3214</v>
      </c>
      <c r="J9" s="77">
        <f t="shared" si="2"/>
        <v>128.25219473264167</v>
      </c>
    </row>
    <row r="10" spans="1:11" ht="26.25" thickTop="1" x14ac:dyDescent="0.2">
      <c r="A10" s="33" t="s">
        <v>14</v>
      </c>
      <c r="B10" s="24">
        <v>982</v>
      </c>
      <c r="C10" s="24">
        <f>'Wybór sądu'!H21</f>
        <v>950</v>
      </c>
      <c r="D10" s="145">
        <f t="shared" si="0"/>
        <v>96.741344195519346</v>
      </c>
      <c r="E10" s="24">
        <v>833</v>
      </c>
      <c r="F10" s="24">
        <f>'Wybór sądu'!I21</f>
        <v>780</v>
      </c>
      <c r="G10" s="145">
        <f t="shared" si="1"/>
        <v>93.637454981992803</v>
      </c>
      <c r="H10" s="24">
        <v>554</v>
      </c>
      <c r="I10" s="24">
        <f>'Wybór sądu'!J21</f>
        <v>590</v>
      </c>
      <c r="J10" s="145">
        <f t="shared" si="2"/>
        <v>106.49819494584838</v>
      </c>
    </row>
    <row r="11" spans="1:11" ht="25.5" x14ac:dyDescent="0.2">
      <c r="A11" s="43" t="s">
        <v>15</v>
      </c>
      <c r="B11" s="24">
        <v>107</v>
      </c>
      <c r="C11" s="24">
        <f>'Wybór sądu'!H22</f>
        <v>114</v>
      </c>
      <c r="D11" s="145">
        <f t="shared" si="0"/>
        <v>106.54205607476635</v>
      </c>
      <c r="E11" s="24">
        <v>94</v>
      </c>
      <c r="F11" s="24">
        <f>'Wybór sądu'!I22</f>
        <v>82</v>
      </c>
      <c r="G11" s="145">
        <f t="shared" si="1"/>
        <v>87.234042553191486</v>
      </c>
      <c r="H11" s="24">
        <v>42</v>
      </c>
      <c r="I11" s="24">
        <f>'Wybór sądu'!J22</f>
        <v>57</v>
      </c>
      <c r="J11" s="145">
        <f t="shared" si="2"/>
        <v>135.71428571428572</v>
      </c>
    </row>
    <row r="12" spans="1:11" ht="52.5" x14ac:dyDescent="0.2">
      <c r="A12" s="45" t="s">
        <v>16</v>
      </c>
      <c r="B12" s="24">
        <v>29</v>
      </c>
      <c r="C12" s="24">
        <f>'Wybór sądu'!H23</f>
        <v>24</v>
      </c>
      <c r="D12" s="145">
        <f t="shared" si="0"/>
        <v>82.758620689655174</v>
      </c>
      <c r="E12" s="24">
        <v>29</v>
      </c>
      <c r="F12" s="24">
        <f>'Wybór sądu'!I23</f>
        <v>17</v>
      </c>
      <c r="G12" s="145">
        <f t="shared" si="1"/>
        <v>58.620689655172413</v>
      </c>
      <c r="H12" s="24">
        <v>7</v>
      </c>
      <c r="I12" s="24">
        <f>'Wybór sądu'!J23</f>
        <v>13</v>
      </c>
      <c r="J12" s="145">
        <f t="shared" si="2"/>
        <v>185.71428571428572</v>
      </c>
    </row>
    <row r="13" spans="1:11" x14ac:dyDescent="0.2">
      <c r="A13" s="46" t="s">
        <v>17</v>
      </c>
      <c r="B13" s="24">
        <v>78</v>
      </c>
      <c r="C13" s="24">
        <f>'Wybór sądu'!H24</f>
        <v>90</v>
      </c>
      <c r="D13" s="145">
        <f t="shared" si="0"/>
        <v>115.38461538461539</v>
      </c>
      <c r="E13" s="24">
        <v>65</v>
      </c>
      <c r="F13" s="24">
        <f>'Wybór sądu'!I24</f>
        <v>65</v>
      </c>
      <c r="G13" s="145">
        <f t="shared" si="1"/>
        <v>100</v>
      </c>
      <c r="H13" s="24">
        <v>35</v>
      </c>
      <c r="I13" s="24">
        <f>'Wybór sądu'!J24</f>
        <v>44</v>
      </c>
      <c r="J13" s="145">
        <f t="shared" si="2"/>
        <v>125.71428571428571</v>
      </c>
    </row>
    <row r="14" spans="1:11" x14ac:dyDescent="0.2">
      <c r="A14" s="26" t="s">
        <v>18</v>
      </c>
      <c r="B14" s="24">
        <v>1697</v>
      </c>
      <c r="C14" s="24">
        <f>'Wybór sądu'!H25</f>
        <v>1695</v>
      </c>
      <c r="D14" s="145">
        <f t="shared" si="0"/>
        <v>99.882144961697108</v>
      </c>
      <c r="E14" s="24">
        <v>1671</v>
      </c>
      <c r="F14" s="24">
        <f>'Wybór sądu'!I25</f>
        <v>1603</v>
      </c>
      <c r="G14" s="145">
        <f t="shared" si="1"/>
        <v>95.930580490724111</v>
      </c>
      <c r="H14" s="24">
        <v>271</v>
      </c>
      <c r="I14" s="24">
        <f>'Wybór sądu'!J25</f>
        <v>310</v>
      </c>
      <c r="J14" s="145">
        <f t="shared" si="2"/>
        <v>114.39114391143912</v>
      </c>
    </row>
    <row r="15" spans="1:11" x14ac:dyDescent="0.2">
      <c r="A15" s="25" t="s">
        <v>19</v>
      </c>
      <c r="B15" s="24">
        <v>546</v>
      </c>
      <c r="C15" s="24">
        <f>'Wybór sądu'!H26</f>
        <v>478</v>
      </c>
      <c r="D15" s="145">
        <f t="shared" si="0"/>
        <v>87.545787545787547</v>
      </c>
      <c r="E15" s="24">
        <v>526</v>
      </c>
      <c r="F15" s="24">
        <f>'Wybór sądu'!I26</f>
        <v>437</v>
      </c>
      <c r="G15" s="145">
        <f t="shared" si="1"/>
        <v>83.079847908745251</v>
      </c>
      <c r="H15" s="24">
        <v>245</v>
      </c>
      <c r="I15" s="24">
        <f>'Wybór sądu'!J26</f>
        <v>264</v>
      </c>
      <c r="J15" s="145">
        <f t="shared" si="2"/>
        <v>107.75510204081633</v>
      </c>
    </row>
    <row r="16" spans="1:11" x14ac:dyDescent="0.2">
      <c r="A16" s="47" t="s">
        <v>20</v>
      </c>
      <c r="B16" s="24"/>
      <c r="C16" s="24"/>
      <c r="D16" s="145"/>
      <c r="E16" s="24"/>
      <c r="F16" s="24"/>
      <c r="G16" s="145"/>
      <c r="H16" s="24"/>
      <c r="I16" s="24"/>
      <c r="J16" s="145"/>
    </row>
    <row r="17" spans="1:10" x14ac:dyDescent="0.2">
      <c r="A17" s="48" t="s">
        <v>21</v>
      </c>
      <c r="B17" s="24">
        <v>0</v>
      </c>
      <c r="C17" s="24">
        <f>'Wybór sądu'!H28</f>
        <v>0</v>
      </c>
      <c r="D17" s="145" t="s">
        <v>383</v>
      </c>
      <c r="E17" s="24">
        <v>0</v>
      </c>
      <c r="F17" s="24">
        <f>'Wybór sądu'!I28</f>
        <v>1</v>
      </c>
      <c r="G17" s="145" t="s">
        <v>383</v>
      </c>
      <c r="H17" s="24">
        <v>0</v>
      </c>
      <c r="I17" s="24">
        <f>'Wybór sądu'!J28</f>
        <v>0</v>
      </c>
      <c r="J17" s="145" t="s">
        <v>383</v>
      </c>
    </row>
    <row r="18" spans="1:10" ht="25.5" x14ac:dyDescent="0.2">
      <c r="A18" s="33" t="s">
        <v>22</v>
      </c>
      <c r="B18" s="24">
        <v>127</v>
      </c>
      <c r="C18" s="24">
        <f>'Wybór sądu'!H29</f>
        <v>138</v>
      </c>
      <c r="D18" s="145">
        <f>C18*100/B18</f>
        <v>108.66141732283465</v>
      </c>
      <c r="E18" s="24">
        <v>120</v>
      </c>
      <c r="F18" s="24">
        <f>'Wybór sądu'!I29</f>
        <v>126</v>
      </c>
      <c r="G18" s="145">
        <f>F18*100/E18</f>
        <v>105</v>
      </c>
      <c r="H18" s="24">
        <v>18</v>
      </c>
      <c r="I18" s="24">
        <f>'Wybór sądu'!J29</f>
        <v>19</v>
      </c>
      <c r="J18" s="145">
        <f>I18*100/H18</f>
        <v>105.55555555555556</v>
      </c>
    </row>
    <row r="19" spans="1:10" ht="38.25" x14ac:dyDescent="0.2">
      <c r="A19" s="33" t="s">
        <v>23</v>
      </c>
      <c r="B19" s="24">
        <v>5021</v>
      </c>
      <c r="C19" s="24">
        <f>'Wybór sądu'!H30</f>
        <v>5085</v>
      </c>
      <c r="D19" s="145">
        <f>C19*100/B19</f>
        <v>101.27464648476399</v>
      </c>
      <c r="E19" s="24">
        <v>5137</v>
      </c>
      <c r="F19" s="24">
        <f>'Wybór sądu'!I30</f>
        <v>4789</v>
      </c>
      <c r="G19" s="145">
        <f>F19*100/E19</f>
        <v>93.225618065018494</v>
      </c>
      <c r="H19" s="24">
        <v>1255</v>
      </c>
      <c r="I19" s="24">
        <f>'Wybór sądu'!J30</f>
        <v>1826</v>
      </c>
      <c r="J19" s="145">
        <f>I19*100/H19</f>
        <v>145.4980079681275</v>
      </c>
    </row>
    <row r="20" spans="1:10" x14ac:dyDescent="0.2">
      <c r="A20" s="25" t="s">
        <v>24</v>
      </c>
      <c r="B20" s="24">
        <v>139</v>
      </c>
      <c r="C20" s="24">
        <f>'Wybór sądu'!H31</f>
        <v>165</v>
      </c>
      <c r="D20" s="145">
        <f>C20*100/B20</f>
        <v>118.70503597122303</v>
      </c>
      <c r="E20" s="24">
        <v>150</v>
      </c>
      <c r="F20" s="24">
        <f>'Wybór sądu'!I31</f>
        <v>124</v>
      </c>
      <c r="G20" s="145">
        <f>F20*100/E20</f>
        <v>82.666666666666671</v>
      </c>
      <c r="H20" s="24">
        <v>114</v>
      </c>
      <c r="I20" s="24">
        <f>'Wybór sądu'!J31</f>
        <v>153</v>
      </c>
      <c r="J20" s="145">
        <f>I20*100/H20</f>
        <v>134.21052631578948</v>
      </c>
    </row>
    <row r="21" spans="1:10" ht="25.5" x14ac:dyDescent="0.2">
      <c r="A21" s="23" t="s">
        <v>25</v>
      </c>
      <c r="B21" s="24">
        <v>153</v>
      </c>
      <c r="C21" s="24">
        <f>'Wybór sądu'!H32</f>
        <v>140</v>
      </c>
      <c r="D21" s="145">
        <f>C21*100/B21</f>
        <v>91.503267973856211</v>
      </c>
      <c r="E21" s="24">
        <v>145</v>
      </c>
      <c r="F21" s="24">
        <f>'Wybór sądu'!I32</f>
        <v>124</v>
      </c>
      <c r="G21" s="145">
        <f>F21*100/E21</f>
        <v>85.517241379310349</v>
      </c>
      <c r="H21" s="24">
        <v>49</v>
      </c>
      <c r="I21" s="24">
        <f>'Wybór sądu'!J32</f>
        <v>52</v>
      </c>
      <c r="J21" s="145">
        <f>I21*100/H21</f>
        <v>106.12244897959184</v>
      </c>
    </row>
    <row r="22" spans="1:10" x14ac:dyDescent="0.2">
      <c r="A22" s="188" t="s">
        <v>26</v>
      </c>
      <c r="B22" s="188"/>
      <c r="C22" s="188"/>
      <c r="D22" s="188"/>
      <c r="E22" s="188"/>
      <c r="F22" s="188"/>
      <c r="G22" s="188"/>
      <c r="H22" s="188"/>
      <c r="I22" s="188"/>
    </row>
    <row r="23" spans="1:10" ht="28.5" customHeight="1" thickBot="1" x14ac:dyDescent="0.25">
      <c r="A23" s="78" t="s">
        <v>27</v>
      </c>
      <c r="B23" s="79">
        <f>SUM(B24:B29)</f>
        <v>10248</v>
      </c>
      <c r="C23" s="79">
        <f>SUM(C24:C29)</f>
        <v>9911</v>
      </c>
      <c r="D23" s="80">
        <f t="shared" ref="D23:D51" si="3">C23*100/B23</f>
        <v>96.711553473848554</v>
      </c>
      <c r="E23" s="79">
        <f>SUM(E24:E29)</f>
        <v>9252</v>
      </c>
      <c r="F23" s="79">
        <f>SUM(F24:F29)</f>
        <v>9149</v>
      </c>
      <c r="G23" s="80">
        <f t="shared" ref="G23:G36" si="4">F23*100/E23</f>
        <v>98.886727194120184</v>
      </c>
      <c r="H23" s="79">
        <f>SUM(H24:H29)</f>
        <v>6278</v>
      </c>
      <c r="I23" s="79">
        <f>SUM(I24:I29)</f>
        <v>7945</v>
      </c>
      <c r="J23" s="80">
        <f t="shared" ref="J23:J36" si="5">I23*100/H23</f>
        <v>126.55304237018159</v>
      </c>
    </row>
    <row r="24" spans="1:10" ht="28.5" thickTop="1" x14ac:dyDescent="0.2">
      <c r="A24" s="33" t="s">
        <v>28</v>
      </c>
      <c r="B24" s="30">
        <v>3747</v>
      </c>
      <c r="C24" s="30">
        <f>'Wybór sądu'!H33</f>
        <v>3923</v>
      </c>
      <c r="D24" s="146">
        <f t="shared" si="3"/>
        <v>104.69709100613824</v>
      </c>
      <c r="E24" s="30">
        <v>3172</v>
      </c>
      <c r="F24" s="30">
        <f>'Wybór sądu'!I33</f>
        <v>3457</v>
      </c>
      <c r="G24" s="146">
        <f t="shared" si="4"/>
        <v>108.98486759142497</v>
      </c>
      <c r="H24" s="30">
        <v>4342</v>
      </c>
      <c r="I24" s="30">
        <f>'Wybór sądu'!J33</f>
        <v>5539</v>
      </c>
      <c r="J24" s="146">
        <f t="shared" si="5"/>
        <v>127.56794104099494</v>
      </c>
    </row>
    <row r="25" spans="1:10" ht="15" x14ac:dyDescent="0.2">
      <c r="A25" s="23" t="s">
        <v>29</v>
      </c>
      <c r="B25" s="30">
        <v>5249</v>
      </c>
      <c r="C25" s="30">
        <f>'Wybór sądu'!H34</f>
        <v>4549</v>
      </c>
      <c r="D25" s="146">
        <f t="shared" si="3"/>
        <v>86.664126500285775</v>
      </c>
      <c r="E25" s="30">
        <v>4981</v>
      </c>
      <c r="F25" s="30">
        <f>'Wybór sądu'!I34</f>
        <v>4394</v>
      </c>
      <c r="G25" s="146">
        <f t="shared" si="4"/>
        <v>88.215217827745434</v>
      </c>
      <c r="H25" s="30">
        <v>1448</v>
      </c>
      <c r="I25" s="30">
        <f>'Wybór sądu'!J34</f>
        <v>1731</v>
      </c>
      <c r="J25" s="146">
        <f t="shared" si="5"/>
        <v>119.54419889502762</v>
      </c>
    </row>
    <row r="26" spans="1:10" x14ac:dyDescent="0.2">
      <c r="A26" s="33" t="s">
        <v>30</v>
      </c>
      <c r="B26" s="30">
        <v>180</v>
      </c>
      <c r="C26" s="30">
        <f>'Wybór sądu'!H35</f>
        <v>178</v>
      </c>
      <c r="D26" s="146">
        <f t="shared" si="3"/>
        <v>98.888888888888886</v>
      </c>
      <c r="E26" s="30">
        <v>165</v>
      </c>
      <c r="F26" s="30">
        <f>'Wybór sądu'!I35</f>
        <v>196</v>
      </c>
      <c r="G26" s="146">
        <f t="shared" si="4"/>
        <v>118.78787878787878</v>
      </c>
      <c r="H26" s="30">
        <v>50</v>
      </c>
      <c r="I26" s="30">
        <f>'Wybór sądu'!J35</f>
        <v>52</v>
      </c>
      <c r="J26" s="146">
        <f t="shared" si="5"/>
        <v>104</v>
      </c>
    </row>
    <row r="27" spans="1:10" x14ac:dyDescent="0.2">
      <c r="A27" s="26" t="s">
        <v>31</v>
      </c>
      <c r="B27" s="30">
        <v>430</v>
      </c>
      <c r="C27" s="30">
        <f>'Wybór sądu'!H36</f>
        <v>457</v>
      </c>
      <c r="D27" s="146">
        <f t="shared" si="3"/>
        <v>106.27906976744185</v>
      </c>
      <c r="E27" s="30">
        <v>359</v>
      </c>
      <c r="F27" s="30">
        <f>'Wybór sądu'!I36</f>
        <v>371</v>
      </c>
      <c r="G27" s="146">
        <f t="shared" si="4"/>
        <v>103.34261838440112</v>
      </c>
      <c r="H27" s="30">
        <v>253</v>
      </c>
      <c r="I27" s="30">
        <f>'Wybór sądu'!J36</f>
        <v>325</v>
      </c>
      <c r="J27" s="146">
        <f t="shared" si="5"/>
        <v>128.45849802371541</v>
      </c>
    </row>
    <row r="28" spans="1:10" ht="27.75" x14ac:dyDescent="0.2">
      <c r="A28" s="49" t="s">
        <v>32</v>
      </c>
      <c r="B28" s="30">
        <v>6</v>
      </c>
      <c r="C28" s="30">
        <f>'Wybór sądu'!H37</f>
        <v>4</v>
      </c>
      <c r="D28" s="146">
        <f t="shared" si="3"/>
        <v>66.666666666666671</v>
      </c>
      <c r="E28" s="30">
        <v>13</v>
      </c>
      <c r="F28" s="30">
        <f>'Wybór sądu'!I37</f>
        <v>5</v>
      </c>
      <c r="G28" s="146">
        <f t="shared" si="4"/>
        <v>38.46153846153846</v>
      </c>
      <c r="H28" s="30">
        <v>2</v>
      </c>
      <c r="I28" s="30">
        <f>'Wybór sądu'!J37</f>
        <v>5</v>
      </c>
      <c r="J28" s="146">
        <f t="shared" si="5"/>
        <v>250</v>
      </c>
    </row>
    <row r="29" spans="1:10" ht="25.5" x14ac:dyDescent="0.2">
      <c r="A29" s="33" t="s">
        <v>33</v>
      </c>
      <c r="B29" s="30">
        <v>636</v>
      </c>
      <c r="C29" s="30">
        <f>'Wybór sądu'!H38</f>
        <v>800</v>
      </c>
      <c r="D29" s="146">
        <f t="shared" si="3"/>
        <v>125.78616352201257</v>
      </c>
      <c r="E29" s="30">
        <v>562</v>
      </c>
      <c r="F29" s="30">
        <f>'Wybór sądu'!I38</f>
        <v>726</v>
      </c>
      <c r="G29" s="146">
        <f t="shared" si="4"/>
        <v>129.1814946619217</v>
      </c>
      <c r="H29" s="30">
        <v>183</v>
      </c>
      <c r="I29" s="30">
        <f>'Wybór sądu'!J38</f>
        <v>293</v>
      </c>
      <c r="J29" s="146">
        <f t="shared" si="5"/>
        <v>160.10928961748633</v>
      </c>
    </row>
    <row r="30" spans="1:10" ht="36" customHeight="1" thickBot="1" x14ac:dyDescent="0.25">
      <c r="A30" s="78" t="s">
        <v>34</v>
      </c>
      <c r="B30" s="79">
        <f>SUM(B31:B36)</f>
        <v>263</v>
      </c>
      <c r="C30" s="79">
        <f>SUM(C31:C36)</f>
        <v>262</v>
      </c>
      <c r="D30" s="80">
        <f t="shared" si="3"/>
        <v>99.619771863117876</v>
      </c>
      <c r="E30" s="79">
        <f>SUM(E31:E36)</f>
        <v>231</v>
      </c>
      <c r="F30" s="79">
        <f t="shared" ref="F30:I30" si="6">SUM(F31:F36)</f>
        <v>240</v>
      </c>
      <c r="G30" s="80">
        <f t="shared" si="4"/>
        <v>103.8961038961039</v>
      </c>
      <c r="H30" s="79">
        <f>SUM(H31:H36)</f>
        <v>228</v>
      </c>
      <c r="I30" s="79">
        <f t="shared" si="6"/>
        <v>252</v>
      </c>
      <c r="J30" s="80">
        <f t="shared" si="5"/>
        <v>110.52631578947368</v>
      </c>
    </row>
    <row r="31" spans="1:10" ht="26.25" thickTop="1" x14ac:dyDescent="0.2">
      <c r="A31" s="25" t="s">
        <v>35</v>
      </c>
      <c r="B31" s="30">
        <v>111</v>
      </c>
      <c r="C31" s="30">
        <f>'Wybór sądu'!H39</f>
        <v>103</v>
      </c>
      <c r="D31" s="146">
        <f t="shared" si="3"/>
        <v>92.792792792792795</v>
      </c>
      <c r="E31" s="30">
        <v>94</v>
      </c>
      <c r="F31" s="30">
        <f>'Wybór sądu'!I39</f>
        <v>84</v>
      </c>
      <c r="G31" s="146">
        <f t="shared" si="4"/>
        <v>89.361702127659569</v>
      </c>
      <c r="H31" s="30">
        <v>154</v>
      </c>
      <c r="I31" s="30">
        <f>'Wybór sądu'!J39</f>
        <v>160</v>
      </c>
      <c r="J31" s="146">
        <f t="shared" si="5"/>
        <v>103.8961038961039</v>
      </c>
    </row>
    <row r="32" spans="1:10" x14ac:dyDescent="0.2">
      <c r="A32" s="23" t="s">
        <v>36</v>
      </c>
      <c r="B32" s="51">
        <v>110</v>
      </c>
      <c r="C32" s="51">
        <f>'Wybór sądu'!H40</f>
        <v>91</v>
      </c>
      <c r="D32" s="148">
        <f t="shared" si="3"/>
        <v>82.727272727272734</v>
      </c>
      <c r="E32" s="51">
        <v>93</v>
      </c>
      <c r="F32" s="51">
        <f>'Wybór sądu'!I40</f>
        <v>95</v>
      </c>
      <c r="G32" s="148">
        <f t="shared" si="4"/>
        <v>102.15053763440861</v>
      </c>
      <c r="H32" s="51">
        <v>45</v>
      </c>
      <c r="I32" s="51">
        <f>'Wybór sądu'!J40</f>
        <v>41</v>
      </c>
      <c r="J32" s="148">
        <f t="shared" si="5"/>
        <v>91.111111111111114</v>
      </c>
    </row>
    <row r="33" spans="1:10" x14ac:dyDescent="0.2">
      <c r="A33" s="23" t="s">
        <v>37</v>
      </c>
      <c r="B33" s="51">
        <v>17</v>
      </c>
      <c r="C33" s="51">
        <f>'Wybór sądu'!H41</f>
        <v>27</v>
      </c>
      <c r="D33" s="148">
        <f t="shared" si="3"/>
        <v>158.8235294117647</v>
      </c>
      <c r="E33" s="51">
        <v>21</v>
      </c>
      <c r="F33" s="51">
        <f>'Wybór sądu'!I41</f>
        <v>23</v>
      </c>
      <c r="G33" s="148">
        <f t="shared" si="4"/>
        <v>109.52380952380952</v>
      </c>
      <c r="H33" s="51">
        <v>14</v>
      </c>
      <c r="I33" s="51">
        <f>'Wybór sądu'!J41</f>
        <v>22</v>
      </c>
      <c r="J33" s="148">
        <f t="shared" si="5"/>
        <v>157.14285714285714</v>
      </c>
    </row>
    <row r="34" spans="1:10" x14ac:dyDescent="0.2">
      <c r="A34" s="26" t="s">
        <v>38</v>
      </c>
      <c r="B34" s="51">
        <v>16</v>
      </c>
      <c r="C34" s="51">
        <f>'Wybór sądu'!H42</f>
        <v>25</v>
      </c>
      <c r="D34" s="148">
        <f t="shared" si="3"/>
        <v>156.25</v>
      </c>
      <c r="E34" s="51">
        <v>10</v>
      </c>
      <c r="F34" s="51">
        <f>'Wybór sądu'!I42</f>
        <v>27</v>
      </c>
      <c r="G34" s="148">
        <f t="shared" si="4"/>
        <v>270</v>
      </c>
      <c r="H34" s="51">
        <v>13</v>
      </c>
      <c r="I34" s="51">
        <f>'Wybór sądu'!J42</f>
        <v>20</v>
      </c>
      <c r="J34" s="148">
        <f t="shared" si="5"/>
        <v>153.84615384615384</v>
      </c>
    </row>
    <row r="35" spans="1:10" ht="25.5" x14ac:dyDescent="0.2">
      <c r="A35" s="52" t="s">
        <v>39</v>
      </c>
      <c r="B35" s="53">
        <v>0</v>
      </c>
      <c r="C35" s="51">
        <f>'Wybór sądu'!H43</f>
        <v>0</v>
      </c>
      <c r="D35" s="147" t="s">
        <v>383</v>
      </c>
      <c r="E35" s="53">
        <v>0</v>
      </c>
      <c r="F35" s="51">
        <f>'Wybór sądu'!I43</f>
        <v>0</v>
      </c>
      <c r="G35" s="147" t="s">
        <v>383</v>
      </c>
      <c r="H35" s="53">
        <v>0</v>
      </c>
      <c r="I35" s="51">
        <f>'Wybór sądu'!J43</f>
        <v>0</v>
      </c>
      <c r="J35" s="147" t="s">
        <v>383</v>
      </c>
    </row>
    <row r="36" spans="1:10" ht="25.5" x14ac:dyDescent="0.2">
      <c r="A36" s="33" t="s">
        <v>33</v>
      </c>
      <c r="B36" s="51">
        <v>9</v>
      </c>
      <c r="C36" s="51">
        <f>'Wybór sądu'!H44</f>
        <v>16</v>
      </c>
      <c r="D36" s="148">
        <f t="shared" si="3"/>
        <v>177.77777777777777</v>
      </c>
      <c r="E36" s="51">
        <v>13</v>
      </c>
      <c r="F36" s="51">
        <f>'Wybór sądu'!I44</f>
        <v>11</v>
      </c>
      <c r="G36" s="148">
        <f t="shared" si="4"/>
        <v>84.615384615384613</v>
      </c>
      <c r="H36" s="51">
        <v>2</v>
      </c>
      <c r="I36" s="51">
        <f>'Wybór sądu'!J44</f>
        <v>9</v>
      </c>
      <c r="J36" s="148">
        <f t="shared" si="5"/>
        <v>450</v>
      </c>
    </row>
    <row r="37" spans="1:10" x14ac:dyDescent="0.2">
      <c r="A37" s="189" t="s">
        <v>40</v>
      </c>
      <c r="B37" s="189"/>
      <c r="C37" s="189"/>
      <c r="D37" s="189"/>
      <c r="E37" s="189"/>
      <c r="F37" s="189"/>
      <c r="G37" s="189"/>
      <c r="H37" s="189"/>
      <c r="I37" s="189"/>
    </row>
    <row r="38" spans="1:10" ht="27.75" customHeight="1" thickBot="1" x14ac:dyDescent="0.25">
      <c r="A38" s="78" t="s">
        <v>41</v>
      </c>
      <c r="B38" s="79">
        <f>SUM(B39:B44)</f>
        <v>7257</v>
      </c>
      <c r="C38" s="79">
        <f>SUM(C39:C44)</f>
        <v>6581</v>
      </c>
      <c r="D38" s="80">
        <f t="shared" si="3"/>
        <v>90.684856001102389</v>
      </c>
      <c r="E38" s="79">
        <f>SUM(E39:E44)</f>
        <v>5796</v>
      </c>
      <c r="F38" s="79">
        <f>SUM(F39:F44)</f>
        <v>8180</v>
      </c>
      <c r="G38" s="80">
        <f t="shared" ref="G38:G51" si="7">F38*100/E38</f>
        <v>141.13181504485851</v>
      </c>
      <c r="H38" s="79">
        <f>SUM(H39:H44)</f>
        <v>12726</v>
      </c>
      <c r="I38" s="79">
        <f>SUM(I39:I44)</f>
        <v>17694</v>
      </c>
      <c r="J38" s="80">
        <f t="shared" ref="J38:J51" si="8">I38*100/H38</f>
        <v>139.03818953323903</v>
      </c>
    </row>
    <row r="39" spans="1:10" ht="26.25" thickTop="1" x14ac:dyDescent="0.2">
      <c r="A39" s="33" t="s">
        <v>42</v>
      </c>
      <c r="B39" s="24">
        <v>5978</v>
      </c>
      <c r="C39" s="24">
        <f>'Wybór sądu'!H45</f>
        <v>5419</v>
      </c>
      <c r="D39" s="146">
        <f t="shared" si="3"/>
        <v>90.649046503847444</v>
      </c>
      <c r="E39" s="24">
        <v>4700</v>
      </c>
      <c r="F39" s="24">
        <f>'Wybór sądu'!I45</f>
        <v>7155</v>
      </c>
      <c r="G39" s="146">
        <f t="shared" si="7"/>
        <v>152.2340425531915</v>
      </c>
      <c r="H39" s="24">
        <v>12103</v>
      </c>
      <c r="I39" s="24">
        <f>'Wybór sądu'!J45</f>
        <v>17127</v>
      </c>
      <c r="J39" s="146">
        <f t="shared" si="8"/>
        <v>141.51036932991821</v>
      </c>
    </row>
    <row r="40" spans="1:10" x14ac:dyDescent="0.2">
      <c r="A40" s="23" t="s">
        <v>43</v>
      </c>
      <c r="B40" s="24">
        <v>858</v>
      </c>
      <c r="C40" s="24">
        <f>'Wybór sądu'!H46</f>
        <v>746</v>
      </c>
      <c r="D40" s="146">
        <f t="shared" si="3"/>
        <v>86.946386946386951</v>
      </c>
      <c r="E40" s="24">
        <v>729</v>
      </c>
      <c r="F40" s="24">
        <f>'Wybór sądu'!I46</f>
        <v>648</v>
      </c>
      <c r="G40" s="146">
        <f t="shared" si="7"/>
        <v>88.888888888888886</v>
      </c>
      <c r="H40" s="24">
        <v>368</v>
      </c>
      <c r="I40" s="24">
        <f>'Wybór sądu'!J46</f>
        <v>335</v>
      </c>
      <c r="J40" s="146">
        <f t="shared" si="8"/>
        <v>91.032608695652172</v>
      </c>
    </row>
    <row r="41" spans="1:10" x14ac:dyDescent="0.2">
      <c r="A41" s="33" t="s">
        <v>44</v>
      </c>
      <c r="B41" s="24">
        <v>8</v>
      </c>
      <c r="C41" s="24">
        <f>'Wybór sądu'!H47</f>
        <v>3</v>
      </c>
      <c r="D41" s="146">
        <f t="shared" si="3"/>
        <v>37.5</v>
      </c>
      <c r="E41" s="24">
        <v>9</v>
      </c>
      <c r="F41" s="24">
        <f>'Wybór sądu'!I47</f>
        <v>3</v>
      </c>
      <c r="G41" s="146">
        <f t="shared" si="7"/>
        <v>33.333333333333336</v>
      </c>
      <c r="H41" s="24">
        <v>2</v>
      </c>
      <c r="I41" s="24">
        <f>'Wybór sądu'!J47</f>
        <v>2</v>
      </c>
      <c r="J41" s="146">
        <f t="shared" si="8"/>
        <v>100</v>
      </c>
    </row>
    <row r="42" spans="1:10" x14ac:dyDescent="0.2">
      <c r="A42" s="26" t="s">
        <v>45</v>
      </c>
      <c r="B42" s="24">
        <v>367</v>
      </c>
      <c r="C42" s="24">
        <f>'Wybór sądu'!H48</f>
        <v>367</v>
      </c>
      <c r="D42" s="146">
        <f t="shared" si="3"/>
        <v>100</v>
      </c>
      <c r="E42" s="24">
        <v>300</v>
      </c>
      <c r="F42" s="24">
        <f>'Wybór sądu'!I48</f>
        <v>329</v>
      </c>
      <c r="G42" s="146">
        <f t="shared" si="7"/>
        <v>109.66666666666667</v>
      </c>
      <c r="H42" s="24">
        <v>234</v>
      </c>
      <c r="I42" s="24">
        <f>'Wybór sądu'!J48</f>
        <v>214</v>
      </c>
      <c r="J42" s="146">
        <f t="shared" si="8"/>
        <v>91.452991452991455</v>
      </c>
    </row>
    <row r="43" spans="1:10" ht="25.5" x14ac:dyDescent="0.2">
      <c r="A43" s="52" t="s">
        <v>46</v>
      </c>
      <c r="B43" s="24">
        <v>8</v>
      </c>
      <c r="C43" s="24">
        <f>'Wybór sądu'!H49</f>
        <v>4</v>
      </c>
      <c r="D43" s="146">
        <f t="shared" si="3"/>
        <v>50</v>
      </c>
      <c r="E43" s="24">
        <v>3</v>
      </c>
      <c r="F43" s="24">
        <f>'Wybór sądu'!I49</f>
        <v>5</v>
      </c>
      <c r="G43" s="146">
        <f t="shared" si="7"/>
        <v>166.66666666666666</v>
      </c>
      <c r="H43" s="24">
        <v>5</v>
      </c>
      <c r="I43" s="24">
        <f>'Wybór sądu'!J49</f>
        <v>3</v>
      </c>
      <c r="J43" s="146">
        <f t="shared" si="8"/>
        <v>60</v>
      </c>
    </row>
    <row r="44" spans="1:10" ht="25.5" x14ac:dyDescent="0.2">
      <c r="A44" s="33" t="s">
        <v>33</v>
      </c>
      <c r="B44" s="24">
        <v>38</v>
      </c>
      <c r="C44" s="24">
        <f>'Wybór sądu'!H50</f>
        <v>42</v>
      </c>
      <c r="D44" s="146">
        <f t="shared" si="3"/>
        <v>110.52631578947368</v>
      </c>
      <c r="E44" s="24">
        <v>55</v>
      </c>
      <c r="F44" s="24">
        <f>'Wybór sądu'!I50</f>
        <v>40</v>
      </c>
      <c r="G44" s="146">
        <f t="shared" si="7"/>
        <v>72.727272727272734</v>
      </c>
      <c r="H44" s="24">
        <v>14</v>
      </c>
      <c r="I44" s="24">
        <f>'Wybór sądu'!J50</f>
        <v>13</v>
      </c>
      <c r="J44" s="146">
        <f t="shared" si="8"/>
        <v>92.857142857142861</v>
      </c>
    </row>
    <row r="45" spans="1:10" ht="27.75" customHeight="1" thickBot="1" x14ac:dyDescent="0.25">
      <c r="A45" s="78" t="s">
        <v>47</v>
      </c>
      <c r="B45" s="79">
        <f>SUM(B46:B51)</f>
        <v>2317</v>
      </c>
      <c r="C45" s="79">
        <f>SUM(C46:C51)</f>
        <v>3592</v>
      </c>
      <c r="D45" s="80">
        <f t="shared" si="3"/>
        <v>155.02805351747949</v>
      </c>
      <c r="E45" s="79">
        <f>SUM(E46:E51)</f>
        <v>2081</v>
      </c>
      <c r="F45" s="79">
        <f>SUM(F46:F51)</f>
        <v>2715</v>
      </c>
      <c r="G45" s="80">
        <f t="shared" si="7"/>
        <v>130.46612205670351</v>
      </c>
      <c r="H45" s="79">
        <f>SUM(H46:H51)</f>
        <v>1550</v>
      </c>
      <c r="I45" s="79">
        <f>SUM(I46:I51)</f>
        <v>3774</v>
      </c>
      <c r="J45" s="80">
        <f t="shared" si="8"/>
        <v>243.48387096774192</v>
      </c>
    </row>
    <row r="46" spans="1:10" ht="26.25" thickTop="1" x14ac:dyDescent="0.2">
      <c r="A46" s="33" t="s">
        <v>48</v>
      </c>
      <c r="B46" s="24">
        <v>778</v>
      </c>
      <c r="C46" s="24">
        <f>'Wybór sądu'!H51</f>
        <v>782</v>
      </c>
      <c r="D46" s="146">
        <f t="shared" si="3"/>
        <v>100.51413881748071</v>
      </c>
      <c r="E46" s="24">
        <v>611</v>
      </c>
      <c r="F46" s="24">
        <f>'Wybór sądu'!I51</f>
        <v>715</v>
      </c>
      <c r="G46" s="146">
        <f t="shared" si="7"/>
        <v>117.02127659574468</v>
      </c>
      <c r="H46" s="24">
        <v>1115</v>
      </c>
      <c r="I46" s="24">
        <f>'Wybór sądu'!J51</f>
        <v>1387</v>
      </c>
      <c r="J46" s="146">
        <f t="shared" si="8"/>
        <v>124.39461883408072</v>
      </c>
    </row>
    <row r="47" spans="1:10" x14ac:dyDescent="0.2">
      <c r="A47" s="26" t="s">
        <v>49</v>
      </c>
      <c r="B47" s="24">
        <v>1387</v>
      </c>
      <c r="C47" s="24">
        <f>'Wybór sądu'!H52</f>
        <v>2372</v>
      </c>
      <c r="D47" s="146">
        <f t="shared" si="3"/>
        <v>171.01658255227107</v>
      </c>
      <c r="E47" s="24">
        <v>1332</v>
      </c>
      <c r="F47" s="24">
        <f>'Wybór sądu'!I52</f>
        <v>1793</v>
      </c>
      <c r="G47" s="146">
        <f t="shared" si="7"/>
        <v>134.60960960960961</v>
      </c>
      <c r="H47" s="24">
        <v>351</v>
      </c>
      <c r="I47" s="24">
        <f>'Wybór sądu'!J52</f>
        <v>2001</v>
      </c>
      <c r="J47" s="146">
        <f t="shared" si="8"/>
        <v>570.08547008547009</v>
      </c>
    </row>
    <row r="48" spans="1:10" x14ac:dyDescent="0.2">
      <c r="A48" s="33" t="s">
        <v>50</v>
      </c>
      <c r="B48" s="24">
        <v>3</v>
      </c>
      <c r="C48" s="24">
        <f>'Wybór sądu'!H53</f>
        <v>10</v>
      </c>
      <c r="D48" s="146">
        <f t="shared" si="3"/>
        <v>333.33333333333331</v>
      </c>
      <c r="E48" s="24">
        <v>4</v>
      </c>
      <c r="F48" s="24">
        <f>'Wybór sądu'!I53</f>
        <v>13</v>
      </c>
      <c r="G48" s="146">
        <f t="shared" si="7"/>
        <v>325</v>
      </c>
      <c r="H48" s="24">
        <v>1</v>
      </c>
      <c r="I48" s="24">
        <f>'Wybór sądu'!J53</f>
        <v>3</v>
      </c>
      <c r="J48" s="146">
        <f t="shared" si="8"/>
        <v>300</v>
      </c>
    </row>
    <row r="49" spans="1:10" x14ac:dyDescent="0.2">
      <c r="A49" s="26" t="s">
        <v>51</v>
      </c>
      <c r="B49" s="24">
        <v>124</v>
      </c>
      <c r="C49" s="24">
        <f>'Wybór sądu'!H54</f>
        <v>351</v>
      </c>
      <c r="D49" s="146">
        <f t="shared" si="3"/>
        <v>283.06451612903226</v>
      </c>
      <c r="E49" s="24">
        <v>114</v>
      </c>
      <c r="F49" s="24">
        <f>'Wybór sądu'!I54</f>
        <v>125</v>
      </c>
      <c r="G49" s="146">
        <f t="shared" si="7"/>
        <v>109.64912280701755</v>
      </c>
      <c r="H49" s="24">
        <v>74</v>
      </c>
      <c r="I49" s="24">
        <f>'Wybór sądu'!J54</f>
        <v>325</v>
      </c>
      <c r="J49" s="146">
        <f t="shared" si="8"/>
        <v>439.18918918918916</v>
      </c>
    </row>
    <row r="50" spans="1:10" ht="25.5" x14ac:dyDescent="0.2">
      <c r="A50" s="52" t="s">
        <v>52</v>
      </c>
      <c r="B50" s="24">
        <v>0</v>
      </c>
      <c r="C50" s="24">
        <f>'Wybór sądu'!H55</f>
        <v>3</v>
      </c>
      <c r="D50" s="145" t="s">
        <v>383</v>
      </c>
      <c r="E50" s="24">
        <v>0</v>
      </c>
      <c r="F50" s="24">
        <f>'Wybór sądu'!I55</f>
        <v>3</v>
      </c>
      <c r="G50" s="145" t="s">
        <v>383</v>
      </c>
      <c r="H50" s="24">
        <v>0</v>
      </c>
      <c r="I50" s="24">
        <f>'Wybór sądu'!J55</f>
        <v>2</v>
      </c>
      <c r="J50" s="145" t="s">
        <v>383</v>
      </c>
    </row>
    <row r="51" spans="1:10" ht="25.5" x14ac:dyDescent="0.2">
      <c r="A51" s="33" t="s">
        <v>33</v>
      </c>
      <c r="B51" s="24">
        <v>25</v>
      </c>
      <c r="C51" s="24">
        <f>'Wybór sądu'!H56</f>
        <v>74</v>
      </c>
      <c r="D51" s="146">
        <f t="shared" si="3"/>
        <v>296</v>
      </c>
      <c r="E51" s="24">
        <v>20</v>
      </c>
      <c r="F51" s="24">
        <f>'Wybór sądu'!I56</f>
        <v>66</v>
      </c>
      <c r="G51" s="146">
        <f t="shared" si="7"/>
        <v>330</v>
      </c>
      <c r="H51" s="24">
        <v>9</v>
      </c>
      <c r="I51" s="24">
        <f>'Wybór sądu'!J56</f>
        <v>56</v>
      </c>
      <c r="J51" s="146">
        <f t="shared" si="8"/>
        <v>622.22222222222217</v>
      </c>
    </row>
    <row r="52" spans="1:10" ht="27.75" customHeight="1" thickBot="1" x14ac:dyDescent="0.25">
      <c r="A52" s="72" t="s">
        <v>53</v>
      </c>
      <c r="B52" s="73">
        <f>SUM(B53,B67,B88,B100,B111,B125,B134)</f>
        <v>245466</v>
      </c>
      <c r="C52" s="73">
        <f>SUM(C53,C67,C88,C100,C111,C125,C134)</f>
        <v>241396</v>
      </c>
      <c r="D52" s="74">
        <f>C52*100/B52</f>
        <v>98.341929228487857</v>
      </c>
      <c r="E52" s="73">
        <f>SUM(E53,E67,E88,E100,E111,E125,E134)</f>
        <v>236662</v>
      </c>
      <c r="F52" s="73">
        <f>SUM(F53,F67,F88,F100,F111,F125,F134)</f>
        <v>240258</v>
      </c>
      <c r="G52" s="74">
        <f>F52*100/E52</f>
        <v>101.51946658103118</v>
      </c>
      <c r="H52" s="73">
        <f>SUM(H53,H67,H88,H100,H111,H125,H134)</f>
        <v>262214</v>
      </c>
      <c r="I52" s="73">
        <f>SUM(I53,I67,I88,I100,I111,I125,I134)</f>
        <v>296840</v>
      </c>
      <c r="J52" s="74">
        <f>I52*100/H52</f>
        <v>113.20524457122808</v>
      </c>
    </row>
    <row r="53" spans="1:10" ht="30" customHeight="1" thickTop="1" thickBot="1" x14ac:dyDescent="0.25">
      <c r="A53" s="75" t="s">
        <v>54</v>
      </c>
      <c r="B53" s="76">
        <f>SUM(B54:B65)</f>
        <v>102046</v>
      </c>
      <c r="C53" s="76">
        <f>SUM(C54:C65)</f>
        <v>97406</v>
      </c>
      <c r="D53" s="77">
        <f>C53*100/B53</f>
        <v>95.453030986025908</v>
      </c>
      <c r="E53" s="76">
        <f>SUM(E54:E65)</f>
        <v>98982</v>
      </c>
      <c r="F53" s="76">
        <f>SUM(F54:F65)</f>
        <v>93917</v>
      </c>
      <c r="G53" s="77">
        <f>F53*100/E53</f>
        <v>94.882908003475379</v>
      </c>
      <c r="H53" s="76">
        <f>SUM(H54:H65)</f>
        <v>45093</v>
      </c>
      <c r="I53" s="76">
        <f>SUM(I54:I65)</f>
        <v>45111</v>
      </c>
      <c r="J53" s="77">
        <f>I53*100/H53</f>
        <v>100.03991750382542</v>
      </c>
    </row>
    <row r="54" spans="1:10" ht="13.5" thickTop="1" x14ac:dyDescent="0.2">
      <c r="A54" s="33" t="s">
        <v>55</v>
      </c>
      <c r="B54" s="24">
        <v>2369</v>
      </c>
      <c r="C54" s="24">
        <f>'Wybór sądu'!H57</f>
        <v>2333</v>
      </c>
      <c r="D54" s="145">
        <f>C54*100/B54</f>
        <v>98.480371464753063</v>
      </c>
      <c r="E54" s="24">
        <v>2300</v>
      </c>
      <c r="F54" s="24">
        <f>'Wybór sądu'!I57</f>
        <v>2224</v>
      </c>
      <c r="G54" s="145">
        <f>F54*100/E54</f>
        <v>96.695652173913047</v>
      </c>
      <c r="H54" s="24">
        <v>5969</v>
      </c>
      <c r="I54" s="24">
        <f>'Wybór sądu'!J57</f>
        <v>6057</v>
      </c>
      <c r="J54" s="145">
        <f>I54*100/H54</f>
        <v>101.47428379963142</v>
      </c>
    </row>
    <row r="55" spans="1:10" ht="38.25" x14ac:dyDescent="0.2">
      <c r="A55" s="54" t="s">
        <v>56</v>
      </c>
      <c r="B55" s="22">
        <v>0</v>
      </c>
      <c r="C55" s="34">
        <f>'Wybór sądu'!H67</f>
        <v>0</v>
      </c>
      <c r="D55" s="149" t="s">
        <v>383</v>
      </c>
      <c r="E55" s="22">
        <v>0</v>
      </c>
      <c r="F55" s="34">
        <f>'Wybór sądu'!I67</f>
        <v>0</v>
      </c>
      <c r="G55" s="149" t="s">
        <v>383</v>
      </c>
      <c r="H55" s="22">
        <v>0</v>
      </c>
      <c r="I55" s="34">
        <f>'Wybór sądu'!J67</f>
        <v>0</v>
      </c>
      <c r="J55" s="149" t="s">
        <v>383</v>
      </c>
    </row>
    <row r="56" spans="1:10" ht="38.25" x14ac:dyDescent="0.2">
      <c r="A56" s="33" t="s">
        <v>57</v>
      </c>
      <c r="B56" s="24">
        <v>13870</v>
      </c>
      <c r="C56" s="24">
        <f>'Wybór sądu'!H58</f>
        <v>12038</v>
      </c>
      <c r="D56" s="145">
        <f t="shared" ref="D56:D59" si="9">C56*100/B56</f>
        <v>86.791636625811108</v>
      </c>
      <c r="E56" s="24">
        <v>13014</v>
      </c>
      <c r="F56" s="24">
        <f>'Wybór sądu'!I58</f>
        <v>11185</v>
      </c>
      <c r="G56" s="145">
        <f t="shared" ref="G56:G65" si="10">F56*100/E56</f>
        <v>85.945904410634697</v>
      </c>
      <c r="H56" s="24">
        <v>9616</v>
      </c>
      <c r="I56" s="24">
        <f>'Wybór sądu'!J58</f>
        <v>9800</v>
      </c>
      <c r="J56" s="145">
        <f t="shared" ref="J56:J65" si="11">I56*100/H56</f>
        <v>101.9134775374376</v>
      </c>
    </row>
    <row r="57" spans="1:10" ht="25.5" x14ac:dyDescent="0.2">
      <c r="A57" s="23" t="s">
        <v>58</v>
      </c>
      <c r="B57" s="24">
        <v>8373</v>
      </c>
      <c r="C57" s="24">
        <f>'Wybór sądu'!H59</f>
        <v>8365</v>
      </c>
      <c r="D57" s="145">
        <f t="shared" si="9"/>
        <v>99.904454795174971</v>
      </c>
      <c r="E57" s="24">
        <v>8177</v>
      </c>
      <c r="F57" s="24">
        <f>'Wybór sądu'!I59</f>
        <v>8135</v>
      </c>
      <c r="G57" s="145">
        <f t="shared" si="10"/>
        <v>99.48636419224654</v>
      </c>
      <c r="H57" s="24">
        <v>1958</v>
      </c>
      <c r="I57" s="24">
        <f>'Wybór sądu'!J59</f>
        <v>2355</v>
      </c>
      <c r="J57" s="145">
        <f t="shared" si="11"/>
        <v>120.27579162410623</v>
      </c>
    </row>
    <row r="58" spans="1:10" x14ac:dyDescent="0.2">
      <c r="A58" s="25" t="s">
        <v>59</v>
      </c>
      <c r="B58" s="24">
        <v>9667</v>
      </c>
      <c r="C58" s="24">
        <f>'Wybór sądu'!H60</f>
        <v>9685</v>
      </c>
      <c r="D58" s="145">
        <f t="shared" si="9"/>
        <v>100.18620047584567</v>
      </c>
      <c r="E58" s="24">
        <v>9152</v>
      </c>
      <c r="F58" s="24">
        <f>'Wybór sądu'!I60</f>
        <v>9442</v>
      </c>
      <c r="G58" s="145">
        <f t="shared" si="10"/>
        <v>103.16870629370629</v>
      </c>
      <c r="H58" s="24">
        <v>3568</v>
      </c>
      <c r="I58" s="24">
        <f>'Wybór sądu'!J60</f>
        <v>3521</v>
      </c>
      <c r="J58" s="145">
        <f t="shared" si="11"/>
        <v>98.682735426008975</v>
      </c>
    </row>
    <row r="59" spans="1:10" ht="25.5" x14ac:dyDescent="0.2">
      <c r="A59" s="25" t="s">
        <v>60</v>
      </c>
      <c r="B59" s="24">
        <v>9765</v>
      </c>
      <c r="C59" s="24">
        <f>'Wybór sądu'!H61</f>
        <v>8784</v>
      </c>
      <c r="D59" s="145">
        <f t="shared" si="9"/>
        <v>89.953917050691246</v>
      </c>
      <c r="E59" s="24">
        <v>9959</v>
      </c>
      <c r="F59" s="24">
        <f>'Wybór sądu'!I61</f>
        <v>8506</v>
      </c>
      <c r="G59" s="145">
        <f t="shared" si="10"/>
        <v>85.410181745155143</v>
      </c>
      <c r="H59" s="24">
        <v>3976</v>
      </c>
      <c r="I59" s="24">
        <f>'Wybór sądu'!J61</f>
        <v>4008</v>
      </c>
      <c r="J59" s="145">
        <f t="shared" si="11"/>
        <v>100.80482897384306</v>
      </c>
    </row>
    <row r="60" spans="1:10" ht="71.25" customHeight="1" x14ac:dyDescent="0.2">
      <c r="A60" s="25" t="s">
        <v>61</v>
      </c>
      <c r="B60" s="24">
        <v>37799</v>
      </c>
      <c r="C60" s="24">
        <f>'Wybór sądu'!H62</f>
        <v>35733</v>
      </c>
      <c r="D60" s="145">
        <f>C60*100/B60</f>
        <v>94.534246937749671</v>
      </c>
      <c r="E60" s="24">
        <v>36782</v>
      </c>
      <c r="F60" s="24">
        <f>'Wybór sądu'!I62</f>
        <v>34564</v>
      </c>
      <c r="G60" s="145">
        <f t="shared" si="10"/>
        <v>93.969876570061444</v>
      </c>
      <c r="H60" s="24">
        <v>16834</v>
      </c>
      <c r="I60" s="24">
        <f>'Wybór sądu'!J62</f>
        <v>15808</v>
      </c>
      <c r="J60" s="145">
        <f t="shared" si="11"/>
        <v>93.90519187358916</v>
      </c>
    </row>
    <row r="61" spans="1:10" ht="53.25" customHeight="1" x14ac:dyDescent="0.2">
      <c r="A61" s="26" t="s">
        <v>62</v>
      </c>
      <c r="B61" s="24">
        <v>9210</v>
      </c>
      <c r="C61" s="24">
        <f>'Wybór sądu'!H63</f>
        <v>8189</v>
      </c>
      <c r="D61" s="145">
        <f t="shared" ref="D61:D85" si="12">C61*100/B61</f>
        <v>88.914223669923999</v>
      </c>
      <c r="E61" s="24">
        <v>9056</v>
      </c>
      <c r="F61" s="24">
        <f>'Wybór sądu'!I63</f>
        <v>8161</v>
      </c>
      <c r="G61" s="145">
        <f t="shared" si="10"/>
        <v>90.11704946996467</v>
      </c>
      <c r="H61" s="24">
        <v>1016</v>
      </c>
      <c r="I61" s="24">
        <f>'Wybór sądu'!J63</f>
        <v>1121</v>
      </c>
      <c r="J61" s="145">
        <f t="shared" si="11"/>
        <v>110.33464566929133</v>
      </c>
    </row>
    <row r="62" spans="1:10" ht="25.5" x14ac:dyDescent="0.2">
      <c r="A62" s="25" t="s">
        <v>63</v>
      </c>
      <c r="B62" s="24">
        <v>8748</v>
      </c>
      <c r="C62" s="24">
        <f>'Wybór sądu'!H64</f>
        <v>10156</v>
      </c>
      <c r="D62" s="145">
        <f t="shared" si="12"/>
        <v>116.09510745313214</v>
      </c>
      <c r="E62" s="24">
        <v>8429</v>
      </c>
      <c r="F62" s="24">
        <f>'Wybór sądu'!I64</f>
        <v>9806</v>
      </c>
      <c r="G62" s="145">
        <f t="shared" si="10"/>
        <v>116.33645746826433</v>
      </c>
      <c r="H62" s="24">
        <v>1157</v>
      </c>
      <c r="I62" s="24">
        <f>'Wybór sądu'!J64</f>
        <v>1399</v>
      </c>
      <c r="J62" s="145">
        <f t="shared" si="11"/>
        <v>120.9161624891962</v>
      </c>
    </row>
    <row r="63" spans="1:10" x14ac:dyDescent="0.2">
      <c r="A63" s="25" t="s">
        <v>24</v>
      </c>
      <c r="B63" s="24">
        <v>312</v>
      </c>
      <c r="C63" s="24">
        <f>'Wybór sądu'!H65</f>
        <v>309</v>
      </c>
      <c r="D63" s="145">
        <f t="shared" si="12"/>
        <v>99.038461538461533</v>
      </c>
      <c r="E63" s="24">
        <v>300</v>
      </c>
      <c r="F63" s="24">
        <f>'Wybór sądu'!I65</f>
        <v>276</v>
      </c>
      <c r="G63" s="145">
        <f t="shared" si="10"/>
        <v>92</v>
      </c>
      <c r="H63" s="24">
        <v>285</v>
      </c>
      <c r="I63" s="24">
        <f>'Wybór sądu'!J65</f>
        <v>313</v>
      </c>
      <c r="J63" s="145">
        <f t="shared" si="11"/>
        <v>109.82456140350877</v>
      </c>
    </row>
    <row r="64" spans="1:10" x14ac:dyDescent="0.2">
      <c r="A64" s="26" t="s">
        <v>64</v>
      </c>
      <c r="B64" s="24">
        <v>1396</v>
      </c>
      <c r="C64" s="24">
        <f>'Wybór sądu'!H66</f>
        <v>1285</v>
      </c>
      <c r="D64" s="145">
        <f t="shared" si="12"/>
        <v>92.048710601719193</v>
      </c>
      <c r="E64" s="24">
        <v>1336</v>
      </c>
      <c r="F64" s="24">
        <f>'Wybór sądu'!I66</f>
        <v>1132</v>
      </c>
      <c r="G64" s="145">
        <f t="shared" si="10"/>
        <v>84.730538922155688</v>
      </c>
      <c r="H64" s="24">
        <v>525</v>
      </c>
      <c r="I64" s="24">
        <f>'Wybór sądu'!J66</f>
        <v>519</v>
      </c>
      <c r="J64" s="145">
        <f t="shared" si="11"/>
        <v>98.857142857142861</v>
      </c>
    </row>
    <row r="65" spans="1:10" ht="25.5" x14ac:dyDescent="0.2">
      <c r="A65" s="23" t="s">
        <v>25</v>
      </c>
      <c r="B65" s="24">
        <v>537</v>
      </c>
      <c r="C65" s="24">
        <f>'Wybór sądu'!H70</f>
        <v>529</v>
      </c>
      <c r="D65" s="145">
        <f t="shared" si="12"/>
        <v>98.510242085661076</v>
      </c>
      <c r="E65" s="24">
        <v>477</v>
      </c>
      <c r="F65" s="24">
        <f>'Wybór sądu'!I70</f>
        <v>486</v>
      </c>
      <c r="G65" s="145">
        <f t="shared" si="10"/>
        <v>101.88679245283019</v>
      </c>
      <c r="H65" s="24">
        <v>189</v>
      </c>
      <c r="I65" s="24">
        <f>'Wybór sądu'!J70</f>
        <v>210</v>
      </c>
      <c r="J65" s="145">
        <f t="shared" si="11"/>
        <v>111.11111111111111</v>
      </c>
    </row>
    <row r="66" spans="1:10" x14ac:dyDescent="0.2">
      <c r="A66" s="185" t="s">
        <v>65</v>
      </c>
      <c r="B66" s="185"/>
      <c r="C66" s="185"/>
      <c r="D66" s="185"/>
      <c r="E66" s="185"/>
      <c r="F66" s="185"/>
      <c r="G66" s="185"/>
      <c r="H66" s="185"/>
      <c r="I66" s="185"/>
    </row>
    <row r="67" spans="1:10" ht="29.25" customHeight="1" thickBot="1" x14ac:dyDescent="0.25">
      <c r="A67" s="78" t="s">
        <v>27</v>
      </c>
      <c r="B67" s="79">
        <f>SUM(B68:B71,B77:B85)</f>
        <v>82853</v>
      </c>
      <c r="C67" s="79">
        <f>SUM(C68:C71,C77:C85)</f>
        <v>82497</v>
      </c>
      <c r="D67" s="80">
        <f t="shared" si="12"/>
        <v>99.570323343753401</v>
      </c>
      <c r="E67" s="79">
        <f t="shared" ref="E67:F67" si="13">SUM(E68:E71,E77:E85)</f>
        <v>78205</v>
      </c>
      <c r="F67" s="79">
        <f t="shared" si="13"/>
        <v>78004</v>
      </c>
      <c r="G67" s="80">
        <f t="shared" ref="G67:G85" si="14">F67*100/E67</f>
        <v>99.742983185218336</v>
      </c>
      <c r="H67" s="79">
        <f t="shared" ref="H67:I67" si="15">SUM(H68:H71,H77:H85)</f>
        <v>119347</v>
      </c>
      <c r="I67" s="79">
        <f t="shared" si="15"/>
        <v>128899</v>
      </c>
      <c r="J67" s="80">
        <f t="shared" ref="J67:J85" si="16">I67*100/H67</f>
        <v>108.00355266575616</v>
      </c>
    </row>
    <row r="68" spans="1:10" ht="28.5" thickTop="1" x14ac:dyDescent="0.2">
      <c r="A68" s="25" t="s">
        <v>66</v>
      </c>
      <c r="B68" s="24">
        <v>36617</v>
      </c>
      <c r="C68" s="24">
        <f>'Wybór sądu'!H72</f>
        <v>36705</v>
      </c>
      <c r="D68" s="145">
        <f t="shared" si="12"/>
        <v>100.24032553185678</v>
      </c>
      <c r="E68" s="24">
        <v>34634</v>
      </c>
      <c r="F68" s="24">
        <f>'Wybór sądu'!I72</f>
        <v>33364</v>
      </c>
      <c r="G68" s="145">
        <f t="shared" si="14"/>
        <v>96.333083097534214</v>
      </c>
      <c r="H68" s="24">
        <v>87061</v>
      </c>
      <c r="I68" s="24">
        <f>'Wybór sądu'!J72</f>
        <v>94134</v>
      </c>
      <c r="J68" s="145">
        <f t="shared" si="16"/>
        <v>108.12418878717222</v>
      </c>
    </row>
    <row r="69" spans="1:10" x14ac:dyDescent="0.2">
      <c r="A69" s="26" t="s">
        <v>67</v>
      </c>
      <c r="B69" s="24">
        <v>55</v>
      </c>
      <c r="C69" s="24">
        <f>'Wybór sądu'!H73</f>
        <v>48</v>
      </c>
      <c r="D69" s="145">
        <f t="shared" si="12"/>
        <v>87.272727272727266</v>
      </c>
      <c r="E69" s="24">
        <v>29</v>
      </c>
      <c r="F69" s="24">
        <f>'Wybór sądu'!I73</f>
        <v>35</v>
      </c>
      <c r="G69" s="145">
        <f t="shared" si="14"/>
        <v>120.68965517241379</v>
      </c>
      <c r="H69" s="24">
        <v>182</v>
      </c>
      <c r="I69" s="24">
        <f>'Wybór sądu'!J73</f>
        <v>246</v>
      </c>
      <c r="J69" s="145">
        <f t="shared" si="16"/>
        <v>135.16483516483515</v>
      </c>
    </row>
    <row r="70" spans="1:10" ht="15" x14ac:dyDescent="0.2">
      <c r="A70" s="26" t="s">
        <v>68</v>
      </c>
      <c r="B70" s="24">
        <v>3868</v>
      </c>
      <c r="C70" s="24">
        <f>'Wybór sądu'!H74</f>
        <v>4050</v>
      </c>
      <c r="D70" s="145">
        <f t="shared" si="12"/>
        <v>104.70527404343329</v>
      </c>
      <c r="E70" s="24">
        <v>3609</v>
      </c>
      <c r="F70" s="24">
        <f>'Wybór sądu'!I74</f>
        <v>3617</v>
      </c>
      <c r="G70" s="145">
        <f t="shared" si="14"/>
        <v>100.22166805209199</v>
      </c>
      <c r="H70" s="24">
        <v>5763</v>
      </c>
      <c r="I70" s="24">
        <f>'Wybór sądu'!J74</f>
        <v>6341</v>
      </c>
      <c r="J70" s="145">
        <f t="shared" si="16"/>
        <v>110.02949852507375</v>
      </c>
    </row>
    <row r="71" spans="1:10" x14ac:dyDescent="0.2">
      <c r="A71" s="26" t="s">
        <v>69</v>
      </c>
      <c r="B71" s="27">
        <v>2262</v>
      </c>
      <c r="C71" s="27">
        <f>'Wybór sądu'!H75</f>
        <v>2240</v>
      </c>
      <c r="D71" s="20">
        <f t="shared" si="12"/>
        <v>99.02740937223696</v>
      </c>
      <c r="E71" s="27">
        <v>2026</v>
      </c>
      <c r="F71" s="27">
        <f>'Wybór sądu'!I75</f>
        <v>2271</v>
      </c>
      <c r="G71" s="20">
        <f t="shared" si="14"/>
        <v>112.09279368213228</v>
      </c>
      <c r="H71" s="27">
        <v>579</v>
      </c>
      <c r="I71" s="27">
        <f>'Wybór sądu'!J75</f>
        <v>487</v>
      </c>
      <c r="J71" s="20">
        <f t="shared" si="16"/>
        <v>84.110535405872199</v>
      </c>
    </row>
    <row r="72" spans="1:10" x14ac:dyDescent="0.2">
      <c r="A72" s="28" t="s">
        <v>70</v>
      </c>
      <c r="B72" s="27"/>
      <c r="C72" s="27"/>
      <c r="D72" s="20"/>
      <c r="E72" s="27"/>
      <c r="F72" s="27"/>
      <c r="G72" s="20"/>
      <c r="H72" s="27"/>
      <c r="I72" s="27"/>
      <c r="J72" s="20"/>
    </row>
    <row r="73" spans="1:10" ht="25.5" x14ac:dyDescent="0.2">
      <c r="A73" s="29" t="s">
        <v>71</v>
      </c>
      <c r="B73" s="81">
        <v>1347</v>
      </c>
      <c r="C73" s="81">
        <f>'Wybór sądu'!H76</f>
        <v>1237</v>
      </c>
      <c r="D73" s="21">
        <f t="shared" si="12"/>
        <v>91.833704528582032</v>
      </c>
      <c r="E73" s="81">
        <v>1244</v>
      </c>
      <c r="F73" s="81">
        <f>'Wybór sądu'!I76</f>
        <v>1209</v>
      </c>
      <c r="G73" s="21">
        <f t="shared" si="14"/>
        <v>97.186495176848879</v>
      </c>
      <c r="H73" s="81">
        <v>329</v>
      </c>
      <c r="I73" s="81">
        <f>'Wybór sądu'!J76</f>
        <v>367</v>
      </c>
      <c r="J73" s="21">
        <f t="shared" si="16"/>
        <v>111.55015197568389</v>
      </c>
    </row>
    <row r="74" spans="1:10" x14ac:dyDescent="0.2">
      <c r="A74" s="48" t="s">
        <v>72</v>
      </c>
      <c r="B74" s="81">
        <v>24</v>
      </c>
      <c r="C74" s="81">
        <f>'Wybór sądu'!H77</f>
        <v>21</v>
      </c>
      <c r="D74" s="21">
        <f t="shared" si="12"/>
        <v>87.5</v>
      </c>
      <c r="E74" s="81">
        <v>28</v>
      </c>
      <c r="F74" s="81">
        <f>'Wybór sądu'!I77</f>
        <v>18</v>
      </c>
      <c r="G74" s="21">
        <f t="shared" si="14"/>
        <v>64.285714285714292</v>
      </c>
      <c r="H74" s="81">
        <v>21</v>
      </c>
      <c r="I74" s="81">
        <f>'Wybór sądu'!J77</f>
        <v>16</v>
      </c>
      <c r="J74" s="21">
        <f t="shared" si="16"/>
        <v>76.19047619047619</v>
      </c>
    </row>
    <row r="75" spans="1:10" x14ac:dyDescent="0.2">
      <c r="A75" s="48" t="s">
        <v>73</v>
      </c>
      <c r="B75" s="81">
        <v>18</v>
      </c>
      <c r="C75" s="81">
        <f>'Wybór sądu'!H78</f>
        <v>17</v>
      </c>
      <c r="D75" s="21">
        <f t="shared" si="12"/>
        <v>94.444444444444443</v>
      </c>
      <c r="E75" s="81">
        <v>17</v>
      </c>
      <c r="F75" s="81">
        <f>'Wybór sądu'!I78</f>
        <v>22</v>
      </c>
      <c r="G75" s="21">
        <f t="shared" si="14"/>
        <v>129.41176470588235</v>
      </c>
      <c r="H75" s="81">
        <v>3</v>
      </c>
      <c r="I75" s="81">
        <f>'Wybór sądu'!J78</f>
        <v>4</v>
      </c>
      <c r="J75" s="21">
        <f t="shared" si="16"/>
        <v>133.33333333333334</v>
      </c>
    </row>
    <row r="76" spans="1:10" x14ac:dyDescent="0.2">
      <c r="A76" s="48" t="s">
        <v>74</v>
      </c>
      <c r="B76" s="81">
        <v>873</v>
      </c>
      <c r="C76" s="81">
        <f>'Wybór sądu'!H79</f>
        <v>965</v>
      </c>
      <c r="D76" s="21">
        <f t="shared" si="12"/>
        <v>110.53837342497137</v>
      </c>
      <c r="E76" s="81">
        <v>737</v>
      </c>
      <c r="F76" s="81">
        <f>'Wybór sądu'!I79</f>
        <v>1022</v>
      </c>
      <c r="G76" s="21">
        <f t="shared" si="14"/>
        <v>138.67028493894165</v>
      </c>
      <c r="H76" s="81">
        <v>226</v>
      </c>
      <c r="I76" s="81">
        <f>'Wybór sądu'!J79</f>
        <v>100</v>
      </c>
      <c r="J76" s="21">
        <f t="shared" si="16"/>
        <v>44.247787610619469</v>
      </c>
    </row>
    <row r="77" spans="1:10" x14ac:dyDescent="0.2">
      <c r="A77" s="26" t="s">
        <v>75</v>
      </c>
      <c r="B77" s="27">
        <v>3475</v>
      </c>
      <c r="C77" s="27">
        <f>'Wybór sądu'!H80</f>
        <v>3306</v>
      </c>
      <c r="D77" s="20">
        <f t="shared" si="12"/>
        <v>95.136690647482013</v>
      </c>
      <c r="E77" s="27">
        <v>4483</v>
      </c>
      <c r="F77" s="27">
        <f>'Wybór sądu'!I80</f>
        <v>3331</v>
      </c>
      <c r="G77" s="20">
        <f t="shared" si="14"/>
        <v>74.302922150345751</v>
      </c>
      <c r="H77" s="27">
        <v>1385</v>
      </c>
      <c r="I77" s="27">
        <f>'Wybór sądu'!J80</f>
        <v>1201</v>
      </c>
      <c r="J77" s="20">
        <f t="shared" si="16"/>
        <v>86.714801444043317</v>
      </c>
    </row>
    <row r="78" spans="1:10" ht="27.75" x14ac:dyDescent="0.2">
      <c r="A78" s="25" t="s">
        <v>76</v>
      </c>
      <c r="B78" s="27">
        <v>15185</v>
      </c>
      <c r="C78" s="27">
        <f>'Wybór sądu'!H81</f>
        <v>14035</v>
      </c>
      <c r="D78" s="20">
        <f t="shared" si="12"/>
        <v>92.426736911425749</v>
      </c>
      <c r="E78" s="27">
        <v>12939</v>
      </c>
      <c r="F78" s="27">
        <f>'Wybór sądu'!I81</f>
        <v>13243</v>
      </c>
      <c r="G78" s="20">
        <f t="shared" si="14"/>
        <v>102.34948604992658</v>
      </c>
      <c r="H78" s="27">
        <v>15837</v>
      </c>
      <c r="I78" s="27">
        <f>'Wybór sądu'!J81</f>
        <v>16915</v>
      </c>
      <c r="J78" s="20">
        <f t="shared" si="16"/>
        <v>106.80684473069394</v>
      </c>
    </row>
    <row r="79" spans="1:10" ht="15" x14ac:dyDescent="0.2">
      <c r="A79" s="26" t="s">
        <v>77</v>
      </c>
      <c r="B79" s="27">
        <v>16277</v>
      </c>
      <c r="C79" s="27">
        <f>'Wybór sądu'!H82</f>
        <v>16053</v>
      </c>
      <c r="D79" s="20">
        <f t="shared" si="12"/>
        <v>98.623825029182285</v>
      </c>
      <c r="E79" s="27">
        <v>15482</v>
      </c>
      <c r="F79" s="27">
        <f>'Wybór sądu'!I82</f>
        <v>16244</v>
      </c>
      <c r="G79" s="20">
        <f t="shared" si="14"/>
        <v>104.92184472290401</v>
      </c>
      <c r="H79" s="27">
        <v>5898</v>
      </c>
      <c r="I79" s="27">
        <f>'Wybór sądu'!J82</f>
        <v>6558</v>
      </c>
      <c r="J79" s="20">
        <f t="shared" si="16"/>
        <v>111.19023397761953</v>
      </c>
    </row>
    <row r="80" spans="1:10" x14ac:dyDescent="0.2">
      <c r="A80" s="25" t="s">
        <v>78</v>
      </c>
      <c r="B80" s="27">
        <v>3282</v>
      </c>
      <c r="C80" s="27">
        <f>'Wybór sądu'!H83</f>
        <v>3040</v>
      </c>
      <c r="D80" s="20">
        <f t="shared" si="12"/>
        <v>92.626447288238879</v>
      </c>
      <c r="E80" s="27">
        <v>3264</v>
      </c>
      <c r="F80" s="27">
        <f>'Wybór sądu'!I83</f>
        <v>2965</v>
      </c>
      <c r="G80" s="20">
        <f t="shared" si="14"/>
        <v>90.839460784313729</v>
      </c>
      <c r="H80" s="27">
        <v>1802</v>
      </c>
      <c r="I80" s="27">
        <f>'Wybór sądu'!J83</f>
        <v>1870</v>
      </c>
      <c r="J80" s="20">
        <f t="shared" si="16"/>
        <v>103.77358490566037</v>
      </c>
    </row>
    <row r="81" spans="1:10" x14ac:dyDescent="0.2">
      <c r="A81" s="25" t="s">
        <v>79</v>
      </c>
      <c r="B81" s="27">
        <v>125</v>
      </c>
      <c r="C81" s="27">
        <f>'Wybór sądu'!H84</f>
        <v>119</v>
      </c>
      <c r="D81" s="20">
        <f t="shared" si="12"/>
        <v>95.2</v>
      </c>
      <c r="E81" s="27">
        <v>120</v>
      </c>
      <c r="F81" s="27">
        <f>'Wybór sądu'!I84</f>
        <v>120</v>
      </c>
      <c r="G81" s="20">
        <f t="shared" si="14"/>
        <v>100</v>
      </c>
      <c r="H81" s="27">
        <v>32</v>
      </c>
      <c r="I81" s="27">
        <f>'Wybór sądu'!J84</f>
        <v>21</v>
      </c>
      <c r="J81" s="20">
        <f t="shared" si="16"/>
        <v>65.625</v>
      </c>
    </row>
    <row r="82" spans="1:10" x14ac:dyDescent="0.2">
      <c r="A82" s="26" t="s">
        <v>31</v>
      </c>
      <c r="B82" s="27">
        <v>423</v>
      </c>
      <c r="C82" s="27">
        <f>'Wybór sądu'!H85</f>
        <v>448</v>
      </c>
      <c r="D82" s="20">
        <f t="shared" si="12"/>
        <v>105.91016548463357</v>
      </c>
      <c r="E82" s="27">
        <v>338</v>
      </c>
      <c r="F82" s="27">
        <f>'Wybór sądu'!I85</f>
        <v>416</v>
      </c>
      <c r="G82" s="20">
        <f t="shared" si="14"/>
        <v>123.07692307692308</v>
      </c>
      <c r="H82" s="27">
        <v>304</v>
      </c>
      <c r="I82" s="27">
        <f>'Wybór sądu'!J85</f>
        <v>346</v>
      </c>
      <c r="J82" s="20">
        <f t="shared" si="16"/>
        <v>113.81578947368421</v>
      </c>
    </row>
    <row r="83" spans="1:10" ht="25.5" x14ac:dyDescent="0.2">
      <c r="A83" s="56" t="s">
        <v>80</v>
      </c>
      <c r="B83" s="27">
        <v>5</v>
      </c>
      <c r="C83" s="27">
        <f>'Wybór sądu'!H86</f>
        <v>14</v>
      </c>
      <c r="D83" s="20">
        <f t="shared" si="12"/>
        <v>280</v>
      </c>
      <c r="E83" s="27">
        <v>2</v>
      </c>
      <c r="F83" s="27">
        <f>'Wybór sądu'!I86</f>
        <v>11</v>
      </c>
      <c r="G83" s="20">
        <f t="shared" si="14"/>
        <v>550</v>
      </c>
      <c r="H83" s="27">
        <v>5</v>
      </c>
      <c r="I83" s="27">
        <f>'Wybór sądu'!J86</f>
        <v>10</v>
      </c>
      <c r="J83" s="20">
        <f t="shared" si="16"/>
        <v>200</v>
      </c>
    </row>
    <row r="84" spans="1:10" ht="25.5" x14ac:dyDescent="0.2">
      <c r="A84" s="56" t="s">
        <v>81</v>
      </c>
      <c r="B84" s="27">
        <v>67</v>
      </c>
      <c r="C84" s="27">
        <f>'Wybór sądu'!H87</f>
        <v>78</v>
      </c>
      <c r="D84" s="20">
        <f t="shared" si="12"/>
        <v>116.41791044776119</v>
      </c>
      <c r="E84" s="27">
        <v>79</v>
      </c>
      <c r="F84" s="27">
        <f>'Wybór sądu'!I87</f>
        <v>60</v>
      </c>
      <c r="G84" s="20">
        <f t="shared" si="14"/>
        <v>75.949367088607602</v>
      </c>
      <c r="H84" s="27">
        <v>43</v>
      </c>
      <c r="I84" s="27">
        <f>'Wybór sądu'!J87</f>
        <v>60</v>
      </c>
      <c r="J84" s="20">
        <f t="shared" si="16"/>
        <v>139.53488372093022</v>
      </c>
    </row>
    <row r="85" spans="1:10" ht="25.5" x14ac:dyDescent="0.2">
      <c r="A85" s="33" t="s">
        <v>33</v>
      </c>
      <c r="B85" s="27">
        <v>1212</v>
      </c>
      <c r="C85" s="27">
        <f>'Wybór sądu'!H88</f>
        <v>2361</v>
      </c>
      <c r="D85" s="20">
        <f t="shared" si="12"/>
        <v>194.80198019801981</v>
      </c>
      <c r="E85" s="27">
        <v>1200</v>
      </c>
      <c r="F85" s="27">
        <f>'Wybór sądu'!I88</f>
        <v>2327</v>
      </c>
      <c r="G85" s="20">
        <f t="shared" si="14"/>
        <v>193.91666666666666</v>
      </c>
      <c r="H85" s="27">
        <v>456</v>
      </c>
      <c r="I85" s="27">
        <f>'Wybór sądu'!J88</f>
        <v>710</v>
      </c>
      <c r="J85" s="20">
        <f t="shared" si="16"/>
        <v>155.7017543859649</v>
      </c>
    </row>
    <row r="86" spans="1:10" x14ac:dyDescent="0.2">
      <c r="C86" s="57"/>
      <c r="D86" s="57"/>
      <c r="E86" s="57"/>
      <c r="F86" s="57"/>
      <c r="G86" s="57"/>
      <c r="H86" s="57"/>
    </row>
    <row r="87" spans="1:10" x14ac:dyDescent="0.2">
      <c r="A87" s="189" t="s">
        <v>82</v>
      </c>
      <c r="B87" s="189"/>
      <c r="C87" s="189"/>
      <c r="D87" s="189"/>
      <c r="E87" s="189"/>
      <c r="F87" s="189"/>
      <c r="G87" s="189"/>
      <c r="H87" s="189"/>
      <c r="I87" s="189"/>
    </row>
    <row r="88" spans="1:10" ht="30" customHeight="1" thickBot="1" x14ac:dyDescent="0.25">
      <c r="A88" s="78" t="s">
        <v>83</v>
      </c>
      <c r="B88" s="79">
        <f>SUM(B89:B99)</f>
        <v>4102</v>
      </c>
      <c r="C88" s="79">
        <f>SUM(C89:C99)</f>
        <v>4058</v>
      </c>
      <c r="D88" s="80">
        <f t="shared" ref="D88:D151" si="17">C88*100/B88</f>
        <v>98.927352510970252</v>
      </c>
      <c r="E88" s="79">
        <f>SUM(E89:E99)</f>
        <v>3618</v>
      </c>
      <c r="F88" s="79">
        <f>SUM(F89:F99)</f>
        <v>3482</v>
      </c>
      <c r="G88" s="80">
        <f t="shared" ref="G88:G109" si="18">F88*100/E88</f>
        <v>96.241017136539526</v>
      </c>
      <c r="H88" s="79">
        <f>SUM(H89:H99)</f>
        <v>3929</v>
      </c>
      <c r="I88" s="79">
        <f>SUM(I89:I99)</f>
        <v>4565</v>
      </c>
      <c r="J88" s="80">
        <f t="shared" ref="J88:J109" si="19">I88*100/H88</f>
        <v>116.18732501908883</v>
      </c>
    </row>
    <row r="89" spans="1:10" ht="26.25" thickTop="1" x14ac:dyDescent="0.2">
      <c r="A89" s="25" t="s">
        <v>84</v>
      </c>
      <c r="B89" s="30">
        <v>477</v>
      </c>
      <c r="C89" s="30">
        <f>'Wybór sądu'!H89</f>
        <v>440</v>
      </c>
      <c r="D89" s="146">
        <f t="shared" si="17"/>
        <v>92.24318658280923</v>
      </c>
      <c r="E89" s="30">
        <v>497</v>
      </c>
      <c r="F89" s="30">
        <f>'Wybór sądu'!I89</f>
        <v>441</v>
      </c>
      <c r="G89" s="146">
        <f t="shared" si="18"/>
        <v>88.732394366197184</v>
      </c>
      <c r="H89" s="30">
        <v>1445</v>
      </c>
      <c r="I89" s="30">
        <f>'Wybór sądu'!J89</f>
        <v>1469</v>
      </c>
      <c r="J89" s="146">
        <f t="shared" si="19"/>
        <v>101.66089965397924</v>
      </c>
    </row>
    <row r="90" spans="1:10" x14ac:dyDescent="0.2">
      <c r="A90" s="26" t="s">
        <v>85</v>
      </c>
      <c r="B90" s="30">
        <v>19</v>
      </c>
      <c r="C90" s="30">
        <f>'Wybór sądu'!H91</f>
        <v>16</v>
      </c>
      <c r="D90" s="146">
        <f t="shared" si="17"/>
        <v>84.21052631578948</v>
      </c>
      <c r="E90" s="30">
        <v>16</v>
      </c>
      <c r="F90" s="30">
        <f>'Wybór sądu'!I91</f>
        <v>14</v>
      </c>
      <c r="G90" s="146">
        <f t="shared" si="18"/>
        <v>87.5</v>
      </c>
      <c r="H90" s="30">
        <v>14</v>
      </c>
      <c r="I90" s="30">
        <f>'Wybór sądu'!J91</f>
        <v>9</v>
      </c>
      <c r="J90" s="146">
        <f t="shared" si="19"/>
        <v>64.285714285714292</v>
      </c>
    </row>
    <row r="91" spans="1:10" ht="25.5" x14ac:dyDescent="0.2">
      <c r="A91" s="25" t="s">
        <v>86</v>
      </c>
      <c r="B91" s="30">
        <v>2361</v>
      </c>
      <c r="C91" s="30">
        <f>'Wybór sądu'!H92</f>
        <v>2481</v>
      </c>
      <c r="D91" s="146">
        <f t="shared" si="17"/>
        <v>105.08259212198222</v>
      </c>
      <c r="E91" s="30">
        <v>2019</v>
      </c>
      <c r="F91" s="30">
        <f>'Wybór sądu'!I92</f>
        <v>1975</v>
      </c>
      <c r="G91" s="146">
        <f t="shared" si="18"/>
        <v>97.820703318474486</v>
      </c>
      <c r="H91" s="30">
        <v>2018</v>
      </c>
      <c r="I91" s="30">
        <f>'Wybór sądu'!J92</f>
        <v>2644</v>
      </c>
      <c r="J91" s="146">
        <f t="shared" si="19"/>
        <v>131.02081268582756</v>
      </c>
    </row>
    <row r="92" spans="1:10" x14ac:dyDescent="0.2">
      <c r="A92" s="26" t="s">
        <v>87</v>
      </c>
      <c r="B92" s="30">
        <v>821</v>
      </c>
      <c r="C92" s="30">
        <f>'Wybór sądu'!H93</f>
        <v>689</v>
      </c>
      <c r="D92" s="146">
        <f t="shared" si="17"/>
        <v>83.922046285018268</v>
      </c>
      <c r="E92" s="30">
        <v>749</v>
      </c>
      <c r="F92" s="30">
        <f>'Wybór sądu'!I93</f>
        <v>652</v>
      </c>
      <c r="G92" s="146">
        <f t="shared" si="18"/>
        <v>87.049399198931908</v>
      </c>
      <c r="H92" s="30">
        <v>241</v>
      </c>
      <c r="I92" s="30">
        <f>'Wybór sądu'!J93</f>
        <v>242</v>
      </c>
      <c r="J92" s="146">
        <f t="shared" si="19"/>
        <v>100.4149377593361</v>
      </c>
    </row>
    <row r="93" spans="1:10" x14ac:dyDescent="0.2">
      <c r="A93" s="25" t="s">
        <v>88</v>
      </c>
      <c r="B93" s="30">
        <v>133</v>
      </c>
      <c r="C93" s="30">
        <f>'Wybór sądu'!H94</f>
        <v>145</v>
      </c>
      <c r="D93" s="146">
        <f t="shared" si="17"/>
        <v>109.02255639097744</v>
      </c>
      <c r="E93" s="30">
        <v>96</v>
      </c>
      <c r="F93" s="30">
        <f>'Wybór sądu'!I94</f>
        <v>131</v>
      </c>
      <c r="G93" s="146">
        <f t="shared" si="18"/>
        <v>136.45833333333334</v>
      </c>
      <c r="H93" s="30">
        <v>65</v>
      </c>
      <c r="I93" s="30">
        <f>'Wybór sądu'!J94</f>
        <v>48</v>
      </c>
      <c r="J93" s="146">
        <f t="shared" si="19"/>
        <v>73.84615384615384</v>
      </c>
    </row>
    <row r="94" spans="1:10" x14ac:dyDescent="0.2">
      <c r="A94" s="25" t="s">
        <v>89</v>
      </c>
      <c r="B94" s="30">
        <v>10</v>
      </c>
      <c r="C94" s="30">
        <f>'Wybór sądu'!H95</f>
        <v>23</v>
      </c>
      <c r="D94" s="146">
        <f t="shared" si="17"/>
        <v>230</v>
      </c>
      <c r="E94" s="30">
        <v>10</v>
      </c>
      <c r="F94" s="30">
        <f>'Wybór sądu'!I95</f>
        <v>23</v>
      </c>
      <c r="G94" s="146">
        <f t="shared" si="18"/>
        <v>230</v>
      </c>
      <c r="H94" s="30">
        <v>3</v>
      </c>
      <c r="I94" s="30">
        <f>'Wybór sądu'!J95</f>
        <v>2</v>
      </c>
      <c r="J94" s="146">
        <f t="shared" si="19"/>
        <v>66.666666666666671</v>
      </c>
    </row>
    <row r="95" spans="1:10" x14ac:dyDescent="0.2">
      <c r="A95" s="31" t="s">
        <v>90</v>
      </c>
      <c r="B95" s="30">
        <v>1</v>
      </c>
      <c r="C95" s="30">
        <f>'Wybór sądu'!H96</f>
        <v>0</v>
      </c>
      <c r="D95" s="146">
        <f t="shared" si="17"/>
        <v>0</v>
      </c>
      <c r="E95" s="30">
        <v>1</v>
      </c>
      <c r="F95" s="30">
        <f>'Wybór sądu'!I96</f>
        <v>1</v>
      </c>
      <c r="G95" s="146">
        <f t="shared" si="18"/>
        <v>100</v>
      </c>
      <c r="H95" s="30">
        <v>0</v>
      </c>
      <c r="I95" s="30">
        <f>'Wybór sądu'!J96</f>
        <v>0</v>
      </c>
      <c r="J95" s="145" t="s">
        <v>383</v>
      </c>
    </row>
    <row r="96" spans="1:10" x14ac:dyDescent="0.2">
      <c r="A96" s="26" t="s">
        <v>38</v>
      </c>
      <c r="B96" s="30">
        <v>227</v>
      </c>
      <c r="C96" s="30">
        <f>'Wybór sądu'!H97</f>
        <v>217</v>
      </c>
      <c r="D96" s="146">
        <f t="shared" si="17"/>
        <v>95.594713656387668</v>
      </c>
      <c r="E96" s="30">
        <v>190</v>
      </c>
      <c r="F96" s="30">
        <f>'Wybór sądu'!I97</f>
        <v>192</v>
      </c>
      <c r="G96" s="146">
        <f t="shared" si="18"/>
        <v>101.05263157894737</v>
      </c>
      <c r="H96" s="30">
        <v>123</v>
      </c>
      <c r="I96" s="30">
        <f>'Wybór sądu'!J97</f>
        <v>137</v>
      </c>
      <c r="J96" s="146">
        <f t="shared" si="19"/>
        <v>111.3821138211382</v>
      </c>
    </row>
    <row r="97" spans="1:10" ht="25.5" x14ac:dyDescent="0.2">
      <c r="A97" s="52" t="s">
        <v>91</v>
      </c>
      <c r="B97" s="24">
        <v>0</v>
      </c>
      <c r="C97" s="30">
        <f>'Wybór sądu'!H98</f>
        <v>0</v>
      </c>
      <c r="D97" s="145" t="s">
        <v>383</v>
      </c>
      <c r="E97" s="30">
        <v>0</v>
      </c>
      <c r="F97" s="30">
        <f>'Wybór sądu'!I98</f>
        <v>0</v>
      </c>
      <c r="G97" s="145" t="s">
        <v>383</v>
      </c>
      <c r="H97" s="30">
        <v>0</v>
      </c>
      <c r="I97" s="30">
        <f>'Wybór sądu'!J98</f>
        <v>0</v>
      </c>
      <c r="J97" s="145" t="s">
        <v>383</v>
      </c>
    </row>
    <row r="98" spans="1:10" ht="25.5" x14ac:dyDescent="0.2">
      <c r="A98" s="52" t="s">
        <v>81</v>
      </c>
      <c r="B98" s="30">
        <v>14</v>
      </c>
      <c r="C98" s="30">
        <f>'Wybór sądu'!H99</f>
        <v>5</v>
      </c>
      <c r="D98" s="146">
        <f t="shared" si="17"/>
        <v>35.714285714285715</v>
      </c>
      <c r="E98" s="30">
        <v>10</v>
      </c>
      <c r="F98" s="30">
        <f>'Wybór sądu'!I99</f>
        <v>6</v>
      </c>
      <c r="G98" s="146">
        <f t="shared" si="18"/>
        <v>60</v>
      </c>
      <c r="H98" s="30">
        <v>6</v>
      </c>
      <c r="I98" s="30">
        <f>'Wybór sądu'!J99</f>
        <v>4</v>
      </c>
      <c r="J98" s="146">
        <f t="shared" si="19"/>
        <v>66.666666666666671</v>
      </c>
    </row>
    <row r="99" spans="1:10" ht="25.5" x14ac:dyDescent="0.2">
      <c r="A99" s="33" t="s">
        <v>33</v>
      </c>
      <c r="B99" s="30">
        <v>39</v>
      </c>
      <c r="C99" s="30">
        <f>'Wybór sądu'!H100</f>
        <v>42</v>
      </c>
      <c r="D99" s="146">
        <f t="shared" si="17"/>
        <v>107.69230769230769</v>
      </c>
      <c r="E99" s="30">
        <v>30</v>
      </c>
      <c r="F99" s="30">
        <f>'Wybór sądu'!I100</f>
        <v>47</v>
      </c>
      <c r="G99" s="146">
        <f t="shared" si="18"/>
        <v>156.66666666666666</v>
      </c>
      <c r="H99" s="30">
        <v>14</v>
      </c>
      <c r="I99" s="30">
        <f>'Wybór sądu'!J100</f>
        <v>10</v>
      </c>
      <c r="J99" s="146">
        <f t="shared" si="19"/>
        <v>71.428571428571431</v>
      </c>
    </row>
    <row r="100" spans="1:10" ht="30" customHeight="1" thickBot="1" x14ac:dyDescent="0.25">
      <c r="A100" s="78" t="s">
        <v>92</v>
      </c>
      <c r="B100" s="79">
        <f>SUM(B101:B109)</f>
        <v>37601</v>
      </c>
      <c r="C100" s="79">
        <f>SUM(C101:C109)</f>
        <v>40801</v>
      </c>
      <c r="D100" s="80">
        <f t="shared" si="17"/>
        <v>108.5104119571288</v>
      </c>
      <c r="E100" s="79">
        <f>SUM(E101:E109)</f>
        <v>37113</v>
      </c>
      <c r="F100" s="79">
        <f>SUM(F101:F109)</f>
        <v>34829</v>
      </c>
      <c r="G100" s="80">
        <f t="shared" si="18"/>
        <v>93.845822218629593</v>
      </c>
      <c r="H100" s="79">
        <f>SUM(H101:H109)</f>
        <v>65524</v>
      </c>
      <c r="I100" s="79">
        <f>SUM(I101:I109)</f>
        <v>81755</v>
      </c>
      <c r="J100" s="80">
        <f t="shared" si="19"/>
        <v>124.77107624687137</v>
      </c>
    </row>
    <row r="101" spans="1:10" ht="13.5" thickTop="1" x14ac:dyDescent="0.2">
      <c r="A101" s="25" t="s">
        <v>93</v>
      </c>
      <c r="B101" s="30">
        <v>35322</v>
      </c>
      <c r="C101" s="30">
        <f>'Wybór sądu'!H101</f>
        <v>38262</v>
      </c>
      <c r="D101" s="146">
        <f t="shared" si="17"/>
        <v>108.32342449464923</v>
      </c>
      <c r="E101" s="30">
        <v>34916</v>
      </c>
      <c r="F101" s="30">
        <f>'Wybór sądu'!I101</f>
        <v>32593</v>
      </c>
      <c r="G101" s="146">
        <f t="shared" si="18"/>
        <v>93.346889678084551</v>
      </c>
      <c r="H101" s="30">
        <v>63811</v>
      </c>
      <c r="I101" s="30">
        <f>'Wybór sądu'!J101</f>
        <v>79629</v>
      </c>
      <c r="J101" s="146">
        <f t="shared" si="19"/>
        <v>124.78882951215307</v>
      </c>
    </row>
    <row r="102" spans="1:10" x14ac:dyDescent="0.2">
      <c r="A102" s="25" t="s">
        <v>94</v>
      </c>
      <c r="B102" s="30">
        <v>1546</v>
      </c>
      <c r="C102" s="30">
        <f>'Wybór sądu'!H102</f>
        <v>1731</v>
      </c>
      <c r="D102" s="146">
        <f t="shared" si="17"/>
        <v>111.96636481241914</v>
      </c>
      <c r="E102" s="30">
        <v>1486</v>
      </c>
      <c r="F102" s="30">
        <f>'Wybór sądu'!I102</f>
        <v>1600</v>
      </c>
      <c r="G102" s="146">
        <f t="shared" si="18"/>
        <v>107.67160161507402</v>
      </c>
      <c r="H102" s="30">
        <v>1213</v>
      </c>
      <c r="I102" s="30">
        <f>'Wybór sądu'!J102</f>
        <v>1400</v>
      </c>
      <c r="J102" s="146">
        <f t="shared" si="19"/>
        <v>115.41632316570487</v>
      </c>
    </row>
    <row r="103" spans="1:10" ht="25.5" x14ac:dyDescent="0.2">
      <c r="A103" s="26" t="s">
        <v>95</v>
      </c>
      <c r="B103" s="24">
        <v>3</v>
      </c>
      <c r="C103" s="24">
        <f>'Wybór sądu'!H103</f>
        <v>9</v>
      </c>
      <c r="D103" s="146">
        <f t="shared" si="17"/>
        <v>300</v>
      </c>
      <c r="E103" s="24">
        <v>1</v>
      </c>
      <c r="F103" s="24">
        <f>'Wybór sądu'!I103</f>
        <v>5</v>
      </c>
      <c r="G103" s="146">
        <f t="shared" si="18"/>
        <v>500</v>
      </c>
      <c r="H103" s="24">
        <v>2</v>
      </c>
      <c r="I103" s="24">
        <f>'Wybór sądu'!J103</f>
        <v>10</v>
      </c>
      <c r="J103" s="145" t="s">
        <v>383</v>
      </c>
    </row>
    <row r="104" spans="1:10" x14ac:dyDescent="0.2">
      <c r="A104" s="32" t="s">
        <v>96</v>
      </c>
      <c r="B104" s="30">
        <v>621</v>
      </c>
      <c r="C104" s="30">
        <f>'Wybór sądu'!H104</f>
        <v>702</v>
      </c>
      <c r="D104" s="146">
        <f t="shared" si="17"/>
        <v>113.04347826086956</v>
      </c>
      <c r="E104" s="30">
        <v>596</v>
      </c>
      <c r="F104" s="30">
        <f>'Wybór sądu'!I104</f>
        <v>531</v>
      </c>
      <c r="G104" s="146">
        <f t="shared" si="18"/>
        <v>89.09395973154362</v>
      </c>
      <c r="H104" s="30">
        <v>473</v>
      </c>
      <c r="I104" s="30">
        <f>'Wybór sądu'!J104</f>
        <v>688</v>
      </c>
      <c r="J104" s="146">
        <f t="shared" si="19"/>
        <v>145.45454545454547</v>
      </c>
    </row>
    <row r="105" spans="1:10" x14ac:dyDescent="0.2">
      <c r="A105" s="26" t="s">
        <v>97</v>
      </c>
      <c r="B105" s="30">
        <v>81</v>
      </c>
      <c r="C105" s="30">
        <f>'Wybór sądu'!H105</f>
        <v>68</v>
      </c>
      <c r="D105" s="146">
        <f t="shared" si="17"/>
        <v>83.950617283950621</v>
      </c>
      <c r="E105" s="30">
        <v>85</v>
      </c>
      <c r="F105" s="30">
        <f>'Wybór sądu'!I105</f>
        <v>71</v>
      </c>
      <c r="G105" s="146">
        <f t="shared" si="18"/>
        <v>83.529411764705884</v>
      </c>
      <c r="H105" s="30">
        <v>12</v>
      </c>
      <c r="I105" s="30">
        <f>'Wybór sądu'!J105</f>
        <v>15</v>
      </c>
      <c r="J105" s="146">
        <f t="shared" si="19"/>
        <v>125</v>
      </c>
    </row>
    <row r="106" spans="1:10" x14ac:dyDescent="0.2">
      <c r="A106" s="35" t="s">
        <v>45</v>
      </c>
      <c r="B106" s="30">
        <v>17</v>
      </c>
      <c r="C106" s="30">
        <f>'Wybór sądu'!H106</f>
        <v>21</v>
      </c>
      <c r="D106" s="146">
        <f t="shared" si="17"/>
        <v>123.52941176470588</v>
      </c>
      <c r="E106" s="30">
        <v>18</v>
      </c>
      <c r="F106" s="30">
        <f>'Wybór sądu'!I106</f>
        <v>21</v>
      </c>
      <c r="G106" s="146">
        <f t="shared" si="18"/>
        <v>116.66666666666667</v>
      </c>
      <c r="H106" s="30">
        <v>10</v>
      </c>
      <c r="I106" s="30">
        <f>'Wybór sądu'!J106</f>
        <v>11</v>
      </c>
      <c r="J106" s="146">
        <f t="shared" si="19"/>
        <v>110</v>
      </c>
    </row>
    <row r="107" spans="1:10" ht="25.5" x14ac:dyDescent="0.2">
      <c r="A107" s="59" t="s">
        <v>91</v>
      </c>
      <c r="B107" s="30">
        <v>2</v>
      </c>
      <c r="C107" s="30">
        <f>'Wybór sądu'!H107</f>
        <v>0</v>
      </c>
      <c r="D107" s="146">
        <f t="shared" si="17"/>
        <v>0</v>
      </c>
      <c r="E107" s="30">
        <v>2</v>
      </c>
      <c r="F107" s="30">
        <f>'Wybór sądu'!I107</f>
        <v>0</v>
      </c>
      <c r="G107" s="146">
        <f t="shared" si="18"/>
        <v>0</v>
      </c>
      <c r="H107" s="30">
        <v>0</v>
      </c>
      <c r="I107" s="30">
        <f>'Wybór sądu'!J107</f>
        <v>0</v>
      </c>
      <c r="J107" s="145" t="s">
        <v>383</v>
      </c>
    </row>
    <row r="108" spans="1:10" ht="25.5" x14ac:dyDescent="0.2">
      <c r="A108" s="59" t="s">
        <v>81</v>
      </c>
      <c r="B108" s="30">
        <v>1</v>
      </c>
      <c r="C108" s="30">
        <f>'Wybór sądu'!H108</f>
        <v>0</v>
      </c>
      <c r="D108" s="146">
        <f t="shared" si="17"/>
        <v>0</v>
      </c>
      <c r="E108" s="30">
        <v>3</v>
      </c>
      <c r="F108" s="30">
        <f>'Wybór sądu'!I108</f>
        <v>0</v>
      </c>
      <c r="G108" s="146">
        <f t="shared" si="18"/>
        <v>0</v>
      </c>
      <c r="H108" s="30">
        <v>0</v>
      </c>
      <c r="I108" s="24">
        <f>'Wybór sądu'!J108</f>
        <v>0</v>
      </c>
      <c r="J108" s="145" t="s">
        <v>383</v>
      </c>
    </row>
    <row r="109" spans="1:10" ht="25.5" x14ac:dyDescent="0.2">
      <c r="A109" s="33" t="s">
        <v>33</v>
      </c>
      <c r="B109" s="30">
        <v>8</v>
      </c>
      <c r="C109" s="30">
        <f>'Wybór sądu'!H109</f>
        <v>8</v>
      </c>
      <c r="D109" s="146">
        <f t="shared" si="17"/>
        <v>100</v>
      </c>
      <c r="E109" s="30">
        <v>6</v>
      </c>
      <c r="F109" s="30">
        <f>'Wybór sądu'!I109</f>
        <v>8</v>
      </c>
      <c r="G109" s="146">
        <f t="shared" si="18"/>
        <v>133.33333333333334</v>
      </c>
      <c r="H109" s="30">
        <v>3</v>
      </c>
      <c r="I109" s="30">
        <f>'Wybór sądu'!J109</f>
        <v>2</v>
      </c>
      <c r="J109" s="146">
        <f t="shared" si="19"/>
        <v>66.666666666666671</v>
      </c>
    </row>
    <row r="110" spans="1:10" x14ac:dyDescent="0.2">
      <c r="A110" s="185" t="s">
        <v>65</v>
      </c>
      <c r="B110" s="185"/>
      <c r="C110" s="185"/>
      <c r="D110" s="185"/>
      <c r="E110" s="185"/>
      <c r="F110" s="185"/>
      <c r="G110" s="185"/>
      <c r="H110" s="185"/>
      <c r="I110" s="185"/>
    </row>
    <row r="111" spans="1:10" ht="27.75" customHeight="1" thickBot="1" x14ac:dyDescent="0.25">
      <c r="A111" s="78" t="s">
        <v>98</v>
      </c>
      <c r="B111" s="79">
        <f>SUM(B112:B123)</f>
        <v>15002</v>
      </c>
      <c r="C111" s="79">
        <f>SUM(C112:C123)</f>
        <v>14582</v>
      </c>
      <c r="D111" s="80">
        <f t="shared" si="17"/>
        <v>97.200373283562186</v>
      </c>
      <c r="E111" s="79">
        <f>SUM(E112:E123)</f>
        <v>15889</v>
      </c>
      <c r="F111" s="79">
        <f>SUM(F112:F123)</f>
        <v>13837</v>
      </c>
      <c r="G111" s="80">
        <f t="shared" ref="G111:G123" si="20">F111*100/E111</f>
        <v>87.085404997167856</v>
      </c>
      <c r="H111" s="79">
        <f>SUM(H112:H123)</f>
        <v>17225</v>
      </c>
      <c r="I111" s="79">
        <f>SUM(I112:I123)</f>
        <v>19823</v>
      </c>
      <c r="J111" s="80">
        <f t="shared" ref="J111:J123" si="21">I111*100/H111</f>
        <v>115.08272859216255</v>
      </c>
    </row>
    <row r="112" spans="1:10" ht="26.25" thickTop="1" x14ac:dyDescent="0.2">
      <c r="A112" s="26" t="s">
        <v>99</v>
      </c>
      <c r="B112" s="30">
        <v>3798</v>
      </c>
      <c r="C112" s="30">
        <f>'Wybór sądu'!H110</f>
        <v>3801</v>
      </c>
      <c r="D112" s="146">
        <f t="shared" si="17"/>
        <v>100.07898894154819</v>
      </c>
      <c r="E112" s="30">
        <v>3003</v>
      </c>
      <c r="F112" s="30">
        <f>'Wybór sądu'!I110</f>
        <v>3245</v>
      </c>
      <c r="G112" s="146">
        <f t="shared" si="20"/>
        <v>108.05860805860806</v>
      </c>
      <c r="H112" s="30">
        <v>11104</v>
      </c>
      <c r="I112" s="30">
        <f>'Wybór sądu'!J110</f>
        <v>13904</v>
      </c>
      <c r="J112" s="146">
        <f t="shared" si="21"/>
        <v>125.21613832853026</v>
      </c>
    </row>
    <row r="113" spans="1:10" x14ac:dyDescent="0.2">
      <c r="A113" s="26" t="s">
        <v>100</v>
      </c>
      <c r="B113" s="30">
        <v>6</v>
      </c>
      <c r="C113" s="30">
        <f>'Wybór sądu'!H111</f>
        <v>6</v>
      </c>
      <c r="D113" s="146">
        <f t="shared" si="17"/>
        <v>100</v>
      </c>
      <c r="E113" s="30">
        <v>7</v>
      </c>
      <c r="F113" s="30">
        <f>'Wybór sądu'!I111</f>
        <v>10</v>
      </c>
      <c r="G113" s="146">
        <f t="shared" si="20"/>
        <v>142.85714285714286</v>
      </c>
      <c r="H113" s="30">
        <v>3</v>
      </c>
      <c r="I113" s="30">
        <f>'Wybór sądu'!J111</f>
        <v>4</v>
      </c>
      <c r="J113" s="146">
        <f t="shared" si="21"/>
        <v>133.33333333333334</v>
      </c>
    </row>
    <row r="114" spans="1:10" x14ac:dyDescent="0.2">
      <c r="A114" s="26" t="s">
        <v>101</v>
      </c>
      <c r="B114" s="30">
        <v>5054</v>
      </c>
      <c r="C114" s="30">
        <f>'Wybór sądu'!H112</f>
        <v>4277</v>
      </c>
      <c r="D114" s="146">
        <f t="shared" si="17"/>
        <v>84.62603878116343</v>
      </c>
      <c r="E114" s="30">
        <v>6971</v>
      </c>
      <c r="F114" s="30">
        <f>'Wybór sądu'!I112</f>
        <v>4406</v>
      </c>
      <c r="G114" s="146">
        <f t="shared" si="20"/>
        <v>63.204705207287333</v>
      </c>
      <c r="H114" s="30">
        <v>2025</v>
      </c>
      <c r="I114" s="30">
        <f>'Wybór sądu'!J112</f>
        <v>1517</v>
      </c>
      <c r="J114" s="146">
        <f t="shared" si="21"/>
        <v>74.913580246913583</v>
      </c>
    </row>
    <row r="115" spans="1:10" x14ac:dyDescent="0.2">
      <c r="A115" s="26" t="s">
        <v>102</v>
      </c>
      <c r="B115" s="24">
        <v>0</v>
      </c>
      <c r="C115" s="24">
        <f>'Wybór sądu'!H113</f>
        <v>1</v>
      </c>
      <c r="D115" s="145" t="s">
        <v>383</v>
      </c>
      <c r="E115" s="24">
        <v>0</v>
      </c>
      <c r="F115" s="24">
        <f>'Wybór sądu'!I113</f>
        <v>0</v>
      </c>
      <c r="G115" s="145" t="s">
        <v>383</v>
      </c>
      <c r="H115" s="24">
        <v>6</v>
      </c>
      <c r="I115" s="30">
        <f>'Wybór sądu'!J113</f>
        <v>5</v>
      </c>
      <c r="J115" s="145">
        <f t="shared" si="21"/>
        <v>83.333333333333329</v>
      </c>
    </row>
    <row r="116" spans="1:10" x14ac:dyDescent="0.2">
      <c r="A116" s="25" t="s">
        <v>103</v>
      </c>
      <c r="B116" s="30">
        <v>1061</v>
      </c>
      <c r="C116" s="30">
        <f>'Wybór sądu'!H114</f>
        <v>1115</v>
      </c>
      <c r="D116" s="146">
        <f t="shared" si="17"/>
        <v>105.08953817153629</v>
      </c>
      <c r="E116" s="30">
        <v>1036</v>
      </c>
      <c r="F116" s="30">
        <f>'Wybór sądu'!I114</f>
        <v>1081</v>
      </c>
      <c r="G116" s="146">
        <f t="shared" si="20"/>
        <v>104.34362934362935</v>
      </c>
      <c r="H116" s="30">
        <v>446</v>
      </c>
      <c r="I116" s="30">
        <f>'Wybór sądu'!J114</f>
        <v>482</v>
      </c>
      <c r="J116" s="146">
        <f t="shared" si="21"/>
        <v>108.07174887892377</v>
      </c>
    </row>
    <row r="117" spans="1:10" x14ac:dyDescent="0.2">
      <c r="A117" s="25" t="s">
        <v>104</v>
      </c>
      <c r="B117" s="30">
        <v>28</v>
      </c>
      <c r="C117" s="30">
        <f>'Wybór sądu'!H115</f>
        <v>29</v>
      </c>
      <c r="D117" s="146">
        <f t="shared" si="17"/>
        <v>103.57142857142857</v>
      </c>
      <c r="E117" s="30">
        <v>23</v>
      </c>
      <c r="F117" s="30">
        <f>'Wybór sądu'!I115</f>
        <v>37</v>
      </c>
      <c r="G117" s="146">
        <f t="shared" si="20"/>
        <v>160.86956521739131</v>
      </c>
      <c r="H117" s="30">
        <v>11</v>
      </c>
      <c r="I117" s="30">
        <f>'Wybór sądu'!J115</f>
        <v>9</v>
      </c>
      <c r="J117" s="146">
        <f t="shared" si="21"/>
        <v>81.818181818181813</v>
      </c>
    </row>
    <row r="118" spans="1:10" ht="25.5" x14ac:dyDescent="0.2">
      <c r="A118" s="25" t="s">
        <v>105</v>
      </c>
      <c r="B118" s="30">
        <v>2582</v>
      </c>
      <c r="C118" s="30">
        <f>'Wybór sądu'!H116</f>
        <v>2862</v>
      </c>
      <c r="D118" s="146">
        <f t="shared" si="17"/>
        <v>110.84430673896205</v>
      </c>
      <c r="E118" s="30">
        <v>2498</v>
      </c>
      <c r="F118" s="30">
        <f>'Wybór sądu'!I116</f>
        <v>2488</v>
      </c>
      <c r="G118" s="146">
        <f t="shared" si="20"/>
        <v>99.599679743795036</v>
      </c>
      <c r="H118" s="30">
        <v>2687</v>
      </c>
      <c r="I118" s="24">
        <f>'Wybór sądu'!J116</f>
        <v>3030</v>
      </c>
      <c r="J118" s="146">
        <f t="shared" si="21"/>
        <v>112.76516561220693</v>
      </c>
    </row>
    <row r="119" spans="1:10" x14ac:dyDescent="0.2">
      <c r="A119" s="26" t="s">
        <v>106</v>
      </c>
      <c r="B119" s="30">
        <v>2361</v>
      </c>
      <c r="C119" s="30">
        <f>'Wybór sądu'!H117</f>
        <v>2355</v>
      </c>
      <c r="D119" s="146">
        <f t="shared" si="17"/>
        <v>99.745870393900887</v>
      </c>
      <c r="E119" s="30">
        <v>2233</v>
      </c>
      <c r="F119" s="30">
        <f>'Wybór sądu'!I117</f>
        <v>2447</v>
      </c>
      <c r="G119" s="146">
        <f t="shared" si="20"/>
        <v>109.58351992834751</v>
      </c>
      <c r="H119" s="30">
        <v>891</v>
      </c>
      <c r="I119" s="30">
        <f>'Wybór sądu'!J117</f>
        <v>801</v>
      </c>
      <c r="J119" s="146">
        <f t="shared" si="21"/>
        <v>89.898989898989896</v>
      </c>
    </row>
    <row r="120" spans="1:10" x14ac:dyDescent="0.2">
      <c r="A120" s="26" t="s">
        <v>51</v>
      </c>
      <c r="B120" s="30">
        <v>23</v>
      </c>
      <c r="C120" s="30">
        <f>'Wybór sądu'!H118</f>
        <v>39</v>
      </c>
      <c r="D120" s="146">
        <f t="shared" si="17"/>
        <v>169.56521739130434</v>
      </c>
      <c r="E120" s="30">
        <v>21</v>
      </c>
      <c r="F120" s="30">
        <f>'Wybór sądu'!I118</f>
        <v>31</v>
      </c>
      <c r="G120" s="146">
        <f t="shared" si="20"/>
        <v>147.61904761904762</v>
      </c>
      <c r="H120" s="30">
        <v>18</v>
      </c>
      <c r="I120" s="30">
        <f>'Wybór sądu'!J118</f>
        <v>23</v>
      </c>
      <c r="J120" s="146">
        <f t="shared" si="21"/>
        <v>127.77777777777777</v>
      </c>
    </row>
    <row r="121" spans="1:10" ht="25.5" x14ac:dyDescent="0.2">
      <c r="A121" s="52" t="s">
        <v>91</v>
      </c>
      <c r="B121" s="24">
        <v>0</v>
      </c>
      <c r="C121" s="24">
        <f>'Wybór sądu'!H119</f>
        <v>0</v>
      </c>
      <c r="D121" s="145" t="s">
        <v>383</v>
      </c>
      <c r="E121" s="24">
        <v>0</v>
      </c>
      <c r="F121" s="24">
        <f>'Wybór sądu'!I119</f>
        <v>1</v>
      </c>
      <c r="G121" s="145" t="s">
        <v>383</v>
      </c>
      <c r="H121" s="24">
        <v>1</v>
      </c>
      <c r="I121" s="24">
        <f>'Wybór sądu'!J119</f>
        <v>0</v>
      </c>
      <c r="J121" s="145">
        <f t="shared" si="21"/>
        <v>0</v>
      </c>
    </row>
    <row r="122" spans="1:10" ht="25.5" x14ac:dyDescent="0.2">
      <c r="A122" s="52" t="s">
        <v>81</v>
      </c>
      <c r="B122" s="30">
        <v>13</v>
      </c>
      <c r="C122" s="30">
        <f>'Wybór sądu'!H120</f>
        <v>6</v>
      </c>
      <c r="D122" s="146">
        <f t="shared" si="17"/>
        <v>46.153846153846153</v>
      </c>
      <c r="E122" s="30">
        <v>19</v>
      </c>
      <c r="F122" s="30">
        <f>'Wybór sądu'!I120</f>
        <v>11</v>
      </c>
      <c r="G122" s="146">
        <f t="shared" si="20"/>
        <v>57.89473684210526</v>
      </c>
      <c r="H122" s="30">
        <v>2</v>
      </c>
      <c r="I122" s="30">
        <f>'Wybór sądu'!J120</f>
        <v>6</v>
      </c>
      <c r="J122" s="146">
        <f t="shared" si="21"/>
        <v>300</v>
      </c>
    </row>
    <row r="123" spans="1:10" ht="25.5" x14ac:dyDescent="0.2">
      <c r="A123" s="33" t="s">
        <v>33</v>
      </c>
      <c r="B123" s="30">
        <v>76</v>
      </c>
      <c r="C123" s="30">
        <f>'Wybór sądu'!H121</f>
        <v>91</v>
      </c>
      <c r="D123" s="146">
        <f t="shared" si="17"/>
        <v>119.73684210526316</v>
      </c>
      <c r="E123" s="30">
        <v>78</v>
      </c>
      <c r="F123" s="30">
        <f>'Wybór sądu'!I121</f>
        <v>80</v>
      </c>
      <c r="G123" s="146">
        <f t="shared" si="20"/>
        <v>102.56410256410257</v>
      </c>
      <c r="H123" s="30">
        <v>31</v>
      </c>
      <c r="I123" s="30">
        <f>'Wybór sądu'!J121</f>
        <v>42</v>
      </c>
      <c r="J123" s="146">
        <f t="shared" si="21"/>
        <v>135.48387096774192</v>
      </c>
    </row>
    <row r="124" spans="1:10" x14ac:dyDescent="0.2">
      <c r="A124" s="185" t="s">
        <v>65</v>
      </c>
      <c r="B124" s="185"/>
      <c r="C124" s="185"/>
      <c r="D124" s="185"/>
      <c r="E124" s="185"/>
      <c r="F124" s="185"/>
      <c r="G124" s="185"/>
      <c r="H124" s="185"/>
      <c r="I124" s="185"/>
    </row>
    <row r="125" spans="1:10" ht="44.25" customHeight="1" thickBot="1" x14ac:dyDescent="0.25">
      <c r="A125" s="78" t="s">
        <v>180</v>
      </c>
      <c r="B125" s="79">
        <f>SUM(B126:B133)</f>
        <v>3828</v>
      </c>
      <c r="C125" s="79">
        <f>SUM(C126:C133)</f>
        <v>2010</v>
      </c>
      <c r="D125" s="80">
        <f t="shared" si="17"/>
        <v>52.507836990595614</v>
      </c>
      <c r="E125" s="79">
        <f>SUM(E126:E133)</f>
        <v>2822</v>
      </c>
      <c r="F125" s="79">
        <f>SUM(F126:F133)</f>
        <v>16154</v>
      </c>
      <c r="G125" s="80">
        <f t="shared" ref="G125:G146" si="22">F125*100/E125</f>
        <v>572.43090007087176</v>
      </c>
      <c r="H125" s="79">
        <f>SUM(H126:H133)</f>
        <v>11062</v>
      </c>
      <c r="I125" s="79">
        <f>SUM(I126:I133)</f>
        <v>16658</v>
      </c>
      <c r="J125" s="80">
        <f t="shared" ref="J125:J146" si="23">I125*100/H125</f>
        <v>150.58759717953353</v>
      </c>
    </row>
    <row r="126" spans="1:10" ht="13.5" thickTop="1" x14ac:dyDescent="0.2">
      <c r="A126" s="33" t="s">
        <v>107</v>
      </c>
      <c r="B126" s="30">
        <v>3631</v>
      </c>
      <c r="C126" s="30">
        <f>'Wybór sądu'!H122</f>
        <v>1828</v>
      </c>
      <c r="D126" s="146">
        <f t="shared" si="17"/>
        <v>50.344257780225831</v>
      </c>
      <c r="E126" s="30">
        <v>2682</v>
      </c>
      <c r="F126" s="30">
        <f>'Wybór sądu'!I122</f>
        <v>15946</v>
      </c>
      <c r="G126" s="146">
        <f t="shared" si="22"/>
        <v>594.55630126771064</v>
      </c>
      <c r="H126" s="30">
        <v>10178</v>
      </c>
      <c r="I126" s="30">
        <f>'Wybór sądu'!J122</f>
        <v>15951</v>
      </c>
      <c r="J126" s="146">
        <f t="shared" si="23"/>
        <v>156.72037728433878</v>
      </c>
    </row>
    <row r="127" spans="1:10" x14ac:dyDescent="0.2">
      <c r="A127" s="33" t="s">
        <v>108</v>
      </c>
      <c r="B127" s="30">
        <v>41</v>
      </c>
      <c r="C127" s="30">
        <f>'Wybór sądu'!H123</f>
        <v>41</v>
      </c>
      <c r="D127" s="146">
        <f t="shared" si="17"/>
        <v>100</v>
      </c>
      <c r="E127" s="30">
        <v>37</v>
      </c>
      <c r="F127" s="30">
        <f>'Wybór sądu'!I123</f>
        <v>69</v>
      </c>
      <c r="G127" s="146">
        <f t="shared" si="22"/>
        <v>186.48648648648648</v>
      </c>
      <c r="H127" s="30">
        <v>280</v>
      </c>
      <c r="I127" s="24">
        <f>'Wybór sądu'!J123</f>
        <v>186</v>
      </c>
      <c r="J127" s="146">
        <f t="shared" si="23"/>
        <v>66.428571428571431</v>
      </c>
    </row>
    <row r="128" spans="1:10" x14ac:dyDescent="0.2">
      <c r="A128" s="33" t="s">
        <v>109</v>
      </c>
      <c r="B128" s="24">
        <v>8</v>
      </c>
      <c r="C128" s="24">
        <f>'Wybór sądu'!H124</f>
        <v>11</v>
      </c>
      <c r="D128" s="145">
        <f t="shared" si="17"/>
        <v>137.5</v>
      </c>
      <c r="E128" s="24">
        <v>1</v>
      </c>
      <c r="F128" s="24">
        <f>'Wybór sądu'!I124</f>
        <v>1</v>
      </c>
      <c r="G128" s="145">
        <f t="shared" si="22"/>
        <v>100</v>
      </c>
      <c r="H128" s="24">
        <v>20</v>
      </c>
      <c r="I128" s="24">
        <f>'Wybór sądu'!J124</f>
        <v>41</v>
      </c>
      <c r="J128" s="145">
        <f t="shared" si="23"/>
        <v>205</v>
      </c>
    </row>
    <row r="129" spans="1:10" x14ac:dyDescent="0.2">
      <c r="A129" s="25" t="s">
        <v>110</v>
      </c>
      <c r="B129" s="30">
        <v>83</v>
      </c>
      <c r="C129" s="30">
        <f>'Wybór sądu'!H125</f>
        <v>92</v>
      </c>
      <c r="D129" s="146">
        <f t="shared" si="17"/>
        <v>110.8433734939759</v>
      </c>
      <c r="E129" s="30">
        <v>61</v>
      </c>
      <c r="F129" s="30">
        <f>'Wybór sądu'!I125</f>
        <v>53</v>
      </c>
      <c r="G129" s="146">
        <f t="shared" si="22"/>
        <v>86.885245901639351</v>
      </c>
      <c r="H129" s="30">
        <v>346</v>
      </c>
      <c r="I129" s="24">
        <f>'Wybór sądu'!J125</f>
        <v>309</v>
      </c>
      <c r="J129" s="146">
        <f t="shared" si="23"/>
        <v>89.306358381502889</v>
      </c>
    </row>
    <row r="130" spans="1:10" x14ac:dyDescent="0.2">
      <c r="A130" s="25" t="s">
        <v>111</v>
      </c>
      <c r="B130" s="30">
        <v>32</v>
      </c>
      <c r="C130" s="30">
        <f>'Wybór sądu'!H126</f>
        <v>11</v>
      </c>
      <c r="D130" s="146">
        <f t="shared" si="17"/>
        <v>34.375</v>
      </c>
      <c r="E130" s="30">
        <v>21</v>
      </c>
      <c r="F130" s="30">
        <f>'Wybór sądu'!I126</f>
        <v>41</v>
      </c>
      <c r="G130" s="146">
        <f t="shared" si="22"/>
        <v>195.23809523809524</v>
      </c>
      <c r="H130" s="30">
        <v>153</v>
      </c>
      <c r="I130" s="24">
        <f>'Wybór sądu'!J126</f>
        <v>107</v>
      </c>
      <c r="J130" s="146">
        <f t="shared" si="23"/>
        <v>69.93464052287581</v>
      </c>
    </row>
    <row r="131" spans="1:10" x14ac:dyDescent="0.2">
      <c r="A131" s="25" t="s">
        <v>112</v>
      </c>
      <c r="B131" s="30">
        <v>28</v>
      </c>
      <c r="C131" s="30">
        <f>'Wybór sądu'!H127</f>
        <v>10</v>
      </c>
      <c r="D131" s="146">
        <f t="shared" si="17"/>
        <v>35.714285714285715</v>
      </c>
      <c r="E131" s="30">
        <v>15</v>
      </c>
      <c r="F131" s="30">
        <f>'Wybór sądu'!I127</f>
        <v>35</v>
      </c>
      <c r="G131" s="146">
        <f t="shared" si="22"/>
        <v>233.33333333333334</v>
      </c>
      <c r="H131" s="30">
        <v>85</v>
      </c>
      <c r="I131" s="24">
        <f>'Wybór sądu'!J127</f>
        <v>55</v>
      </c>
      <c r="J131" s="146">
        <f t="shared" si="23"/>
        <v>64.705882352941174</v>
      </c>
    </row>
    <row r="132" spans="1:10" x14ac:dyDescent="0.2">
      <c r="A132" s="25" t="s">
        <v>113</v>
      </c>
      <c r="B132" s="30">
        <v>5</v>
      </c>
      <c r="C132" s="30">
        <f>'Wybór sądu'!H128</f>
        <v>17</v>
      </c>
      <c r="D132" s="146">
        <f t="shared" si="17"/>
        <v>340</v>
      </c>
      <c r="E132" s="30">
        <v>5</v>
      </c>
      <c r="F132" s="30">
        <f>'Wybór sądu'!I128</f>
        <v>9</v>
      </c>
      <c r="G132" s="146">
        <f t="shared" si="22"/>
        <v>180</v>
      </c>
      <c r="H132" s="30">
        <v>0</v>
      </c>
      <c r="I132" s="24">
        <f>'Wybór sądu'!J128</f>
        <v>9</v>
      </c>
      <c r="J132" s="145" t="s">
        <v>383</v>
      </c>
    </row>
    <row r="133" spans="1:10" x14ac:dyDescent="0.2">
      <c r="A133" s="25" t="s">
        <v>114</v>
      </c>
      <c r="B133" s="24">
        <v>0</v>
      </c>
      <c r="C133" s="24">
        <f>'Wybór sądu'!H129</f>
        <v>0</v>
      </c>
      <c r="D133" s="145" t="s">
        <v>383</v>
      </c>
      <c r="E133" s="24">
        <v>0</v>
      </c>
      <c r="F133" s="24">
        <f>'Wybór sądu'!I129</f>
        <v>0</v>
      </c>
      <c r="G133" s="145" t="s">
        <v>383</v>
      </c>
      <c r="H133" s="24">
        <v>0</v>
      </c>
      <c r="I133" s="24">
        <f>'Wybór sądu'!J129</f>
        <v>0</v>
      </c>
      <c r="J133" s="145" t="s">
        <v>383</v>
      </c>
    </row>
    <row r="134" spans="1:10" ht="43.5" customHeight="1" thickBot="1" x14ac:dyDescent="0.25">
      <c r="A134" s="78" t="s">
        <v>181</v>
      </c>
      <c r="B134" s="79">
        <v>34</v>
      </c>
      <c r="C134" s="79">
        <f>'Wybór sądu'!H130</f>
        <v>42</v>
      </c>
      <c r="D134" s="80">
        <f t="shared" si="17"/>
        <v>123.52941176470588</v>
      </c>
      <c r="E134" s="79">
        <v>33</v>
      </c>
      <c r="F134" s="79">
        <f>'Wybór sądu'!I130</f>
        <v>35</v>
      </c>
      <c r="G134" s="80">
        <f t="shared" si="22"/>
        <v>106.06060606060606</v>
      </c>
      <c r="H134" s="79">
        <v>34</v>
      </c>
      <c r="I134" s="79">
        <f>'Wybór sądu'!J130</f>
        <v>29</v>
      </c>
      <c r="J134" s="80">
        <f t="shared" si="23"/>
        <v>85.294117647058826</v>
      </c>
    </row>
    <row r="135" spans="1:10" ht="27" thickTop="1" thickBot="1" x14ac:dyDescent="0.25">
      <c r="A135" s="72" t="s">
        <v>115</v>
      </c>
      <c r="B135" s="73">
        <f>SUM(B136,B148,B160,B182,B188,B193)</f>
        <v>3502792</v>
      </c>
      <c r="C135" s="73">
        <f>SUM(C136,C148,C160,C182,C188,C193)</f>
        <v>3314979</v>
      </c>
      <c r="D135" s="74">
        <f t="shared" si="17"/>
        <v>94.638191476970377</v>
      </c>
      <c r="E135" s="73">
        <f>SUM(E136,E148,E160,E182,E188,E193)</f>
        <v>3437613</v>
      </c>
      <c r="F135" s="73">
        <f>SUM(F136,F148,F160,F182,F188,F193)</f>
        <v>3439288</v>
      </c>
      <c r="G135" s="74">
        <f t="shared" si="22"/>
        <v>100.04872567098158</v>
      </c>
      <c r="H135" s="73">
        <f>SUM(H136,H148,H160,H182,H188,H193)</f>
        <v>1627218</v>
      </c>
      <c r="I135" s="73">
        <f>SUM(I136,I148,I160,I182,I188,I193)</f>
        <v>1977777</v>
      </c>
      <c r="J135" s="74">
        <f t="shared" si="23"/>
        <v>121.54345637769494</v>
      </c>
    </row>
    <row r="136" spans="1:10" ht="29.25" customHeight="1" thickTop="1" thickBot="1" x14ac:dyDescent="0.25">
      <c r="A136" s="75" t="s">
        <v>116</v>
      </c>
      <c r="B136" s="76">
        <f>SUM(B137,B140:B141,B144,B146)</f>
        <v>603736</v>
      </c>
      <c r="C136" s="76">
        <f>SUM(C137,C140:C141,C144,C146)</f>
        <v>594788</v>
      </c>
      <c r="D136" s="77">
        <f t="shared" si="17"/>
        <v>98.517895238978625</v>
      </c>
      <c r="E136" s="76">
        <f>SUM(E137,E140:E141,E144,E146)</f>
        <v>561581</v>
      </c>
      <c r="F136" s="76">
        <f>SUM(F137,F140:F141,F144,F146)</f>
        <v>575393</v>
      </c>
      <c r="G136" s="77">
        <f t="shared" si="22"/>
        <v>102.45948491847125</v>
      </c>
      <c r="H136" s="76">
        <f>SUM(H137,H140:H141,H144,H146)</f>
        <v>377071</v>
      </c>
      <c r="I136" s="76">
        <f>SUM(I137,I140:I141,I144,I146)</f>
        <v>426613</v>
      </c>
      <c r="J136" s="77">
        <f t="shared" si="23"/>
        <v>113.1386396726346</v>
      </c>
    </row>
    <row r="137" spans="1:10" ht="26.25" thickTop="1" x14ac:dyDescent="0.2">
      <c r="A137" s="32" t="s">
        <v>117</v>
      </c>
      <c r="B137" s="30">
        <v>110192</v>
      </c>
      <c r="C137" s="30">
        <f>'Wybór sądu'!H131</f>
        <v>84240</v>
      </c>
      <c r="D137" s="146">
        <f t="shared" si="17"/>
        <v>76.448381007695659</v>
      </c>
      <c r="E137" s="30">
        <v>107265</v>
      </c>
      <c r="F137" s="30">
        <f>'Wybór sądu'!I131</f>
        <v>96740</v>
      </c>
      <c r="G137" s="146">
        <f t="shared" si="22"/>
        <v>90.1878525147998</v>
      </c>
      <c r="H137" s="30">
        <v>151966</v>
      </c>
      <c r="I137" s="30">
        <f>'Wybór sądu'!J131</f>
        <v>156125</v>
      </c>
      <c r="J137" s="146">
        <f t="shared" si="23"/>
        <v>102.73679638866588</v>
      </c>
    </row>
    <row r="138" spans="1:10" ht="38.25" x14ac:dyDescent="0.2">
      <c r="A138" s="54" t="s">
        <v>56</v>
      </c>
      <c r="B138" s="34">
        <v>3</v>
      </c>
      <c r="C138" s="34">
        <f>'Wybór sądu'!H134</f>
        <v>10</v>
      </c>
      <c r="D138" s="149">
        <f t="shared" si="17"/>
        <v>333.33333333333331</v>
      </c>
      <c r="E138" s="34">
        <v>4</v>
      </c>
      <c r="F138" s="34">
        <f>'Wybór sądu'!I134</f>
        <v>4</v>
      </c>
      <c r="G138" s="149">
        <f t="shared" si="22"/>
        <v>100</v>
      </c>
      <c r="H138" s="34">
        <v>7</v>
      </c>
      <c r="I138" s="34">
        <f>'Wybór sądu'!J134</f>
        <v>16</v>
      </c>
      <c r="J138" s="149">
        <f t="shared" si="23"/>
        <v>228.57142857142858</v>
      </c>
    </row>
    <row r="139" spans="1:10" ht="27.75" x14ac:dyDescent="0.2">
      <c r="A139" s="60" t="s">
        <v>118</v>
      </c>
      <c r="B139" s="34">
        <v>4461</v>
      </c>
      <c r="C139" s="34">
        <f>'Wybór sądu'!H135</f>
        <v>4436</v>
      </c>
      <c r="D139" s="149">
        <f t="shared" si="17"/>
        <v>99.439587536426814</v>
      </c>
      <c r="E139" s="34">
        <v>3892</v>
      </c>
      <c r="F139" s="34">
        <f>'Wybór sądu'!I135</f>
        <v>4202</v>
      </c>
      <c r="G139" s="149">
        <f t="shared" si="22"/>
        <v>107.9650565262076</v>
      </c>
      <c r="H139" s="34">
        <v>5288</v>
      </c>
      <c r="I139" s="34">
        <f>'Wybór sądu'!J135</f>
        <v>6746</v>
      </c>
      <c r="J139" s="149">
        <f t="shared" si="23"/>
        <v>127.57186081694402</v>
      </c>
    </row>
    <row r="140" spans="1:10" ht="25.5" x14ac:dyDescent="0.2">
      <c r="A140" s="32" t="s">
        <v>63</v>
      </c>
      <c r="B140" s="24">
        <v>53221</v>
      </c>
      <c r="C140" s="24">
        <f>'Wybór sądu'!H138</f>
        <v>53174</v>
      </c>
      <c r="D140" s="145">
        <f t="shared" si="17"/>
        <v>99.911688994945607</v>
      </c>
      <c r="E140" s="24">
        <v>50735</v>
      </c>
      <c r="F140" s="24">
        <f>'Wybór sądu'!I138</f>
        <v>51186</v>
      </c>
      <c r="G140" s="145">
        <f t="shared" si="22"/>
        <v>100.88893268946487</v>
      </c>
      <c r="H140" s="24">
        <v>17049</v>
      </c>
      <c r="I140" s="24">
        <f>'Wybór sądu'!J138</f>
        <v>20185</v>
      </c>
      <c r="J140" s="145">
        <f t="shared" si="23"/>
        <v>118.39404070619977</v>
      </c>
    </row>
    <row r="141" spans="1:10" x14ac:dyDescent="0.2">
      <c r="A141" s="32" t="s">
        <v>59</v>
      </c>
      <c r="B141" s="24">
        <v>287421</v>
      </c>
      <c r="C141" s="24">
        <f>'Wybór sądu'!H139</f>
        <v>291784</v>
      </c>
      <c r="D141" s="145">
        <f t="shared" si="17"/>
        <v>101.51798233253659</v>
      </c>
      <c r="E141" s="24">
        <v>270180</v>
      </c>
      <c r="F141" s="24">
        <f>'Wybór sądu'!I139</f>
        <v>281791</v>
      </c>
      <c r="G141" s="145">
        <f t="shared" si="22"/>
        <v>104.29750536679251</v>
      </c>
      <c r="H141" s="24">
        <v>98640</v>
      </c>
      <c r="I141" s="24">
        <f>'Wybór sądu'!J139</f>
        <v>107365</v>
      </c>
      <c r="J141" s="145">
        <f t="shared" si="23"/>
        <v>108.84529602595296</v>
      </c>
    </row>
    <row r="142" spans="1:10" ht="25.5" x14ac:dyDescent="0.2">
      <c r="A142" s="61" t="s">
        <v>119</v>
      </c>
      <c r="B142" s="24">
        <v>195859</v>
      </c>
      <c r="C142" s="24">
        <f>'Wybór sądu'!H140</f>
        <v>183248</v>
      </c>
      <c r="D142" s="145">
        <f t="shared" si="17"/>
        <v>93.561184321374043</v>
      </c>
      <c r="E142" s="24">
        <v>183402</v>
      </c>
      <c r="F142" s="24">
        <f>'Wybór sądu'!I140</f>
        <v>179002</v>
      </c>
      <c r="G142" s="145">
        <f t="shared" si="22"/>
        <v>97.600898572534646</v>
      </c>
      <c r="H142" s="24">
        <v>74385</v>
      </c>
      <c r="I142" s="24">
        <f>'Wybór sądu'!J140</f>
        <v>74870</v>
      </c>
      <c r="J142" s="145">
        <f t="shared" si="23"/>
        <v>100.65201317469921</v>
      </c>
    </row>
    <row r="143" spans="1:10" x14ac:dyDescent="0.2">
      <c r="A143" s="61" t="s">
        <v>120</v>
      </c>
      <c r="B143" s="24">
        <v>91562</v>
      </c>
      <c r="C143" s="24">
        <f>'Wybór sądu'!H141</f>
        <v>108536</v>
      </c>
      <c r="D143" s="145">
        <f t="shared" si="17"/>
        <v>118.53825822939648</v>
      </c>
      <c r="E143" s="24">
        <v>86778</v>
      </c>
      <c r="F143" s="24">
        <f>'Wybór sądu'!I141</f>
        <v>102789</v>
      </c>
      <c r="G143" s="145">
        <f t="shared" si="22"/>
        <v>118.45052893590541</v>
      </c>
      <c r="H143" s="24">
        <v>24255</v>
      </c>
      <c r="I143" s="24">
        <f>'Wybór sądu'!J141</f>
        <v>32495</v>
      </c>
      <c r="J143" s="145">
        <f t="shared" si="23"/>
        <v>133.97237682951967</v>
      </c>
    </row>
    <row r="144" spans="1:10" x14ac:dyDescent="0.2">
      <c r="A144" s="32" t="s">
        <v>121</v>
      </c>
      <c r="B144" s="24">
        <v>152402</v>
      </c>
      <c r="C144" s="24">
        <f>'Wybór sądu'!H142</f>
        <v>164887</v>
      </c>
      <c r="D144" s="145">
        <f t="shared" si="17"/>
        <v>108.1921497093214</v>
      </c>
      <c r="E144" s="24">
        <v>133054</v>
      </c>
      <c r="F144" s="24">
        <f>'Wybór sądu'!I142</f>
        <v>145175</v>
      </c>
      <c r="G144" s="145">
        <f t="shared" si="22"/>
        <v>109.10983510454402</v>
      </c>
      <c r="H144" s="24">
        <v>109072</v>
      </c>
      <c r="I144" s="24">
        <f>'Wybór sądu'!J142</f>
        <v>142343</v>
      </c>
      <c r="J144" s="145">
        <f t="shared" si="23"/>
        <v>130.50370397535573</v>
      </c>
    </row>
    <row r="145" spans="1:10" ht="40.5" x14ac:dyDescent="0.2">
      <c r="A145" s="60" t="s">
        <v>122</v>
      </c>
      <c r="B145" s="24">
        <v>12435</v>
      </c>
      <c r="C145" s="24">
        <f>'Wybór sądu'!H143</f>
        <v>18844</v>
      </c>
      <c r="D145" s="145">
        <f t="shared" si="17"/>
        <v>151.54000804181746</v>
      </c>
      <c r="E145" s="24">
        <v>10921</v>
      </c>
      <c r="F145" s="24">
        <f>'Wybór sądu'!I143</f>
        <v>15132</v>
      </c>
      <c r="G145" s="145">
        <f t="shared" si="22"/>
        <v>138.55874004212069</v>
      </c>
      <c r="H145" s="24">
        <v>9103</v>
      </c>
      <c r="I145" s="24">
        <f>'Wybór sądu'!J143</f>
        <v>17734</v>
      </c>
      <c r="J145" s="145">
        <f t="shared" si="23"/>
        <v>194.81489618806987</v>
      </c>
    </row>
    <row r="146" spans="1:10" x14ac:dyDescent="0.2">
      <c r="A146" s="25" t="s">
        <v>123</v>
      </c>
      <c r="B146" s="24">
        <v>500</v>
      </c>
      <c r="C146" s="24">
        <f>'Wybór sądu'!H146</f>
        <v>703</v>
      </c>
      <c r="D146" s="145">
        <f t="shared" si="17"/>
        <v>140.6</v>
      </c>
      <c r="E146" s="24">
        <v>347</v>
      </c>
      <c r="F146" s="24">
        <f>'Wybór sądu'!I146</f>
        <v>501</v>
      </c>
      <c r="G146" s="145">
        <f t="shared" si="22"/>
        <v>144.38040345821327</v>
      </c>
      <c r="H146" s="24">
        <v>344</v>
      </c>
      <c r="I146" s="24">
        <f>'Wybór sądu'!J146</f>
        <v>595</v>
      </c>
      <c r="J146" s="145">
        <f t="shared" si="23"/>
        <v>172.96511627906978</v>
      </c>
    </row>
    <row r="147" spans="1:10" x14ac:dyDescent="0.2">
      <c r="A147" s="185" t="s">
        <v>124</v>
      </c>
      <c r="B147" s="185"/>
      <c r="C147" s="185"/>
      <c r="D147" s="185"/>
      <c r="E147" s="185"/>
      <c r="F147" s="185"/>
      <c r="G147" s="185"/>
      <c r="H147" s="185"/>
      <c r="I147" s="185"/>
    </row>
    <row r="148" spans="1:10" ht="27" customHeight="1" thickBot="1" x14ac:dyDescent="0.25">
      <c r="A148" s="78" t="s">
        <v>27</v>
      </c>
      <c r="B148" s="79">
        <f>SUM(B149:B152,B154:B158)</f>
        <v>2129618</v>
      </c>
      <c r="C148" s="79">
        <f>SUM(C149:C152,C154:C158)</f>
        <v>1985518</v>
      </c>
      <c r="D148" s="80">
        <f t="shared" si="17"/>
        <v>93.233528266571753</v>
      </c>
      <c r="E148" s="79">
        <f>SUM(E149:E152,E154:E158)</f>
        <v>2117828</v>
      </c>
      <c r="F148" s="79">
        <f>SUM(F149:F152,F154:F158)</f>
        <v>2118809</v>
      </c>
      <c r="G148" s="80">
        <f t="shared" ref="G148:G158" si="24">F148*100/E148</f>
        <v>100.04632104212429</v>
      </c>
      <c r="H148" s="79">
        <f>SUM(H149:H152,H154:H158)</f>
        <v>870716</v>
      </c>
      <c r="I148" s="79">
        <f>SUM(I149:I152,I154:I158)</f>
        <v>1126837</v>
      </c>
      <c r="J148" s="80">
        <f t="shared" ref="J148:J158" si="25">I148*100/H148</f>
        <v>129.41498720593168</v>
      </c>
    </row>
    <row r="149" spans="1:10" ht="13.5" thickTop="1" x14ac:dyDescent="0.2">
      <c r="A149" s="25" t="s">
        <v>125</v>
      </c>
      <c r="B149" s="24">
        <v>129807</v>
      </c>
      <c r="C149" s="24">
        <f>'Wybór sądu'!H147</f>
        <v>161080</v>
      </c>
      <c r="D149" s="145">
        <f t="shared" si="17"/>
        <v>124.09192108283837</v>
      </c>
      <c r="E149" s="24">
        <v>115781</v>
      </c>
      <c r="F149" s="24">
        <f>'Wybór sądu'!I147</f>
        <v>141308</v>
      </c>
      <c r="G149" s="145">
        <f t="shared" si="24"/>
        <v>122.0476589423135</v>
      </c>
      <c r="H149" s="24">
        <v>217354</v>
      </c>
      <c r="I149" s="24">
        <f>'Wybór sądu'!J147</f>
        <v>323861</v>
      </c>
      <c r="J149" s="145">
        <f t="shared" si="25"/>
        <v>149.0016286794814</v>
      </c>
    </row>
    <row r="150" spans="1:10" ht="25.5" x14ac:dyDescent="0.2">
      <c r="A150" s="25" t="s">
        <v>126</v>
      </c>
      <c r="B150" s="24">
        <v>37</v>
      </c>
      <c r="C150" s="24">
        <f>'Wybór sądu'!H149</f>
        <v>24</v>
      </c>
      <c r="D150" s="145">
        <f t="shared" si="17"/>
        <v>64.86486486486487</v>
      </c>
      <c r="E150" s="24">
        <v>22</v>
      </c>
      <c r="F150" s="24">
        <f>'Wybór sądu'!I149</f>
        <v>22</v>
      </c>
      <c r="G150" s="145">
        <f t="shared" si="24"/>
        <v>100</v>
      </c>
      <c r="H150" s="24">
        <v>155</v>
      </c>
      <c r="I150" s="24">
        <f>'Wybór sądu'!J149</f>
        <v>173</v>
      </c>
      <c r="J150" s="145">
        <f t="shared" si="25"/>
        <v>111.61290322580645</v>
      </c>
    </row>
    <row r="151" spans="1:10" x14ac:dyDescent="0.2">
      <c r="A151" s="25" t="s">
        <v>127</v>
      </c>
      <c r="B151" s="24">
        <v>133725</v>
      </c>
      <c r="C151" s="24">
        <f>'Wybór sądu'!H150</f>
        <v>124610</v>
      </c>
      <c r="D151" s="145">
        <f t="shared" si="17"/>
        <v>93.183772667788375</v>
      </c>
      <c r="E151" s="24">
        <v>113681</v>
      </c>
      <c r="F151" s="24">
        <f>'Wybór sądu'!I150</f>
        <v>109285</v>
      </c>
      <c r="G151" s="145">
        <f t="shared" si="24"/>
        <v>96.133038942303457</v>
      </c>
      <c r="H151" s="24">
        <v>144724</v>
      </c>
      <c r="I151" s="24">
        <f>'Wybór sądu'!J150</f>
        <v>164792</v>
      </c>
      <c r="J151" s="145">
        <f t="shared" si="25"/>
        <v>113.8663939636826</v>
      </c>
    </row>
    <row r="152" spans="1:10" x14ac:dyDescent="0.2">
      <c r="A152" s="25" t="s">
        <v>128</v>
      </c>
      <c r="B152" s="24">
        <v>808975</v>
      </c>
      <c r="C152" s="24">
        <f>'Wybór sądu'!H151</f>
        <v>699339</v>
      </c>
      <c r="D152" s="145">
        <f t="shared" ref="D152:D215" si="26">C152*100/B152</f>
        <v>86.447541642201557</v>
      </c>
      <c r="E152" s="24">
        <v>852950</v>
      </c>
      <c r="F152" s="24">
        <f>'Wybór sądu'!I151</f>
        <v>851519</v>
      </c>
      <c r="G152" s="145">
        <f t="shared" si="24"/>
        <v>99.832229321765638</v>
      </c>
      <c r="H152" s="24">
        <v>169389</v>
      </c>
      <c r="I152" s="24">
        <f>'Wybór sądu'!J151</f>
        <v>255384</v>
      </c>
      <c r="J152" s="145">
        <f t="shared" si="25"/>
        <v>150.76775941767175</v>
      </c>
    </row>
    <row r="153" spans="1:10" ht="25.5" x14ac:dyDescent="0.2">
      <c r="A153" s="29" t="s">
        <v>129</v>
      </c>
      <c r="B153" s="34">
        <v>566075</v>
      </c>
      <c r="C153" s="34">
        <f>'Wybór sądu'!H208</f>
        <v>373372</v>
      </c>
      <c r="D153" s="149">
        <f t="shared" si="26"/>
        <v>65.958044428741772</v>
      </c>
      <c r="E153" s="34">
        <v>532484</v>
      </c>
      <c r="F153" s="34">
        <f>'Wybór sądu'!I208</f>
        <v>538987</v>
      </c>
      <c r="G153" s="149">
        <f t="shared" si="24"/>
        <v>101.22125735233359</v>
      </c>
      <c r="H153" s="34">
        <v>106552</v>
      </c>
      <c r="I153" s="34">
        <f>'Wybór sądu'!J208</f>
        <v>126803</v>
      </c>
      <c r="J153" s="149">
        <f t="shared" si="25"/>
        <v>119.00574367445003</v>
      </c>
    </row>
    <row r="154" spans="1:10" x14ac:dyDescent="0.2">
      <c r="A154" s="25" t="s">
        <v>130</v>
      </c>
      <c r="B154" s="34">
        <v>232793</v>
      </c>
      <c r="C154" s="24">
        <f>'Wybór sądu'!H152</f>
        <v>186597</v>
      </c>
      <c r="D154" s="145">
        <f t="shared" si="26"/>
        <v>80.15576069727183</v>
      </c>
      <c r="E154" s="24">
        <v>216458</v>
      </c>
      <c r="F154" s="24">
        <f>'Wybór sądu'!I152</f>
        <v>180731</v>
      </c>
      <c r="G154" s="145">
        <f t="shared" si="24"/>
        <v>83.4947195298857</v>
      </c>
      <c r="H154" s="34">
        <v>170579</v>
      </c>
      <c r="I154" s="24">
        <f>'Wybór sądu'!J152</f>
        <v>195707</v>
      </c>
      <c r="J154" s="145">
        <f t="shared" si="25"/>
        <v>114.73100440265215</v>
      </c>
    </row>
    <row r="155" spans="1:10" x14ac:dyDescent="0.2">
      <c r="A155" s="25" t="s">
        <v>131</v>
      </c>
      <c r="B155" s="24">
        <v>6675</v>
      </c>
      <c r="C155" s="24">
        <f>'Wybór sądu'!H153</f>
        <v>6309</v>
      </c>
      <c r="D155" s="145">
        <f t="shared" si="26"/>
        <v>94.516853932584269</v>
      </c>
      <c r="E155" s="24">
        <v>5776</v>
      </c>
      <c r="F155" s="24">
        <f>'Wybór sądu'!I153</f>
        <v>5605</v>
      </c>
      <c r="G155" s="145">
        <f t="shared" si="24"/>
        <v>97.03947368421052</v>
      </c>
      <c r="H155" s="24">
        <v>5068</v>
      </c>
      <c r="I155" s="24">
        <f>'Wybór sądu'!J153</f>
        <v>6026</v>
      </c>
      <c r="J155" s="145">
        <f t="shared" si="25"/>
        <v>118.90292028413576</v>
      </c>
    </row>
    <row r="156" spans="1:10" ht="25.5" x14ac:dyDescent="0.2">
      <c r="A156" s="25" t="s">
        <v>80</v>
      </c>
      <c r="B156" s="24">
        <v>11</v>
      </c>
      <c r="C156" s="24">
        <f>'Wybór sądu'!H154</f>
        <v>8</v>
      </c>
      <c r="D156" s="145">
        <f t="shared" si="26"/>
        <v>72.727272727272734</v>
      </c>
      <c r="E156" s="24">
        <v>10</v>
      </c>
      <c r="F156" s="24">
        <f>'Wybór sądu'!I154</f>
        <v>11</v>
      </c>
      <c r="G156" s="145">
        <f t="shared" si="24"/>
        <v>110</v>
      </c>
      <c r="H156" s="24">
        <v>9</v>
      </c>
      <c r="I156" s="24">
        <f>'Wybór sądu'!J154</f>
        <v>11</v>
      </c>
      <c r="J156" s="145">
        <f t="shared" si="25"/>
        <v>122.22222222222223</v>
      </c>
    </row>
    <row r="157" spans="1:10" x14ac:dyDescent="0.2">
      <c r="A157" s="25" t="s">
        <v>132</v>
      </c>
      <c r="B157" s="24">
        <v>817176</v>
      </c>
      <c r="C157" s="24">
        <f>'Wybór sądu'!H155</f>
        <v>807147</v>
      </c>
      <c r="D157" s="145">
        <f t="shared" si="26"/>
        <v>98.772724602778354</v>
      </c>
      <c r="E157" s="24">
        <v>812751</v>
      </c>
      <c r="F157" s="24">
        <f>'Wybór sądu'!I155</f>
        <v>829940</v>
      </c>
      <c r="G157" s="145">
        <f t="shared" si="24"/>
        <v>102.11491588444677</v>
      </c>
      <c r="H157" s="24">
        <v>163332</v>
      </c>
      <c r="I157" s="24">
        <f>'Wybór sądu'!J155</f>
        <v>180781</v>
      </c>
      <c r="J157" s="145">
        <f t="shared" si="25"/>
        <v>110.68314843386477</v>
      </c>
    </row>
    <row r="158" spans="1:10" x14ac:dyDescent="0.2">
      <c r="A158" s="25" t="s">
        <v>133</v>
      </c>
      <c r="B158" s="24">
        <v>419</v>
      </c>
      <c r="C158" s="24">
        <f>'Wybór sądu'!H156</f>
        <v>404</v>
      </c>
      <c r="D158" s="145">
        <f t="shared" si="26"/>
        <v>96.420047732696901</v>
      </c>
      <c r="E158" s="24">
        <v>399</v>
      </c>
      <c r="F158" s="24">
        <f>'Wybór sądu'!I156</f>
        <v>388</v>
      </c>
      <c r="G158" s="145">
        <f t="shared" si="24"/>
        <v>97.24310776942356</v>
      </c>
      <c r="H158" s="24">
        <v>106</v>
      </c>
      <c r="I158" s="24">
        <f>'Wybór sądu'!J156</f>
        <v>102</v>
      </c>
      <c r="J158" s="145">
        <f t="shared" si="25"/>
        <v>96.226415094339629</v>
      </c>
    </row>
    <row r="159" spans="1:10" x14ac:dyDescent="0.2">
      <c r="A159" s="189" t="s">
        <v>124</v>
      </c>
      <c r="B159" s="189"/>
      <c r="C159" s="189"/>
      <c r="D159" s="189"/>
      <c r="E159" s="189"/>
      <c r="F159" s="189"/>
      <c r="G159" s="189"/>
      <c r="H159" s="189"/>
      <c r="I159" s="189"/>
    </row>
    <row r="160" spans="1:10" ht="27.75" customHeight="1" thickBot="1" x14ac:dyDescent="0.25">
      <c r="A160" s="78" t="s">
        <v>134</v>
      </c>
      <c r="B160" s="79">
        <f>SUM(B161,B162,B163,B164,B167,B170,B175,B176,B177,B178,B180,B174)</f>
        <v>366161</v>
      </c>
      <c r="C160" s="79">
        <f>SUM(C161,C162,C163,C164,C167,C170,C175,C176,C177,C178,C180,C174,C171)</f>
        <v>367900</v>
      </c>
      <c r="D160" s="80">
        <f>C160*100/B160</f>
        <v>100.4749276957404</v>
      </c>
      <c r="E160" s="79">
        <f t="shared" ref="E160" si="27">SUM(E161,E162,E163,E164,E167,E170,E175,E176,E177,E178,E180,E174)</f>
        <v>341844</v>
      </c>
      <c r="F160" s="79">
        <f>SUM(F161,F162,F163,F164,F167,F170,F175,F176,F177,F178,F180,F174,F171)</f>
        <v>359224</v>
      </c>
      <c r="G160" s="80">
        <f>F160*100/E160</f>
        <v>105.08419044944478</v>
      </c>
      <c r="H160" s="79">
        <f t="shared" ref="H160" si="28">SUM(H161,H162,H163,H164,H167,H170,H175,H176,H177,H178,H180,H174)</f>
        <v>185688</v>
      </c>
      <c r="I160" s="79">
        <f>SUM(I161,I162,I163,I164,I167,I170,I175,I176,I177,I178,I180,I174,I171)</f>
        <v>198856</v>
      </c>
      <c r="J160" s="80">
        <f>I160*100/H160</f>
        <v>107.09146525354357</v>
      </c>
    </row>
    <row r="161" spans="1:10" ht="13.5" thickTop="1" x14ac:dyDescent="0.2">
      <c r="A161" s="25" t="s">
        <v>135</v>
      </c>
      <c r="B161" s="24">
        <v>49215</v>
      </c>
      <c r="C161" s="24">
        <f>'Wybór sądu'!H157</f>
        <v>41762</v>
      </c>
      <c r="D161" s="145">
        <f t="shared" si="26"/>
        <v>84.856243015340851</v>
      </c>
      <c r="E161" s="24">
        <v>42812</v>
      </c>
      <c r="F161" s="24">
        <f>'Wybór sądu'!I157</f>
        <v>40039</v>
      </c>
      <c r="G161" s="145">
        <f t="shared" ref="G161:G180" si="29">F161*100/E161</f>
        <v>93.522844062412403</v>
      </c>
      <c r="H161" s="24">
        <v>61122</v>
      </c>
      <c r="I161" s="24">
        <f>'Wybór sądu'!J157</f>
        <v>65789</v>
      </c>
      <c r="J161" s="145">
        <f t="shared" ref="J161:J180" si="30">I161*100/H161</f>
        <v>107.63554857498119</v>
      </c>
    </row>
    <row r="162" spans="1:10" x14ac:dyDescent="0.2">
      <c r="A162" s="25" t="s">
        <v>136</v>
      </c>
      <c r="B162" s="24">
        <v>38319</v>
      </c>
      <c r="C162" s="24">
        <f>'Wybór sądu'!H158</f>
        <v>36158</v>
      </c>
      <c r="D162" s="145">
        <f t="shared" si="26"/>
        <v>94.360500013048352</v>
      </c>
      <c r="E162" s="24">
        <v>34584</v>
      </c>
      <c r="F162" s="24">
        <f>'Wybór sądu'!I158</f>
        <v>35669</v>
      </c>
      <c r="G162" s="145">
        <f t="shared" si="29"/>
        <v>103.13728891973167</v>
      </c>
      <c r="H162" s="24">
        <v>29432</v>
      </c>
      <c r="I162" s="24">
        <f>'Wybór sądu'!J158</f>
        <v>30899</v>
      </c>
      <c r="J162" s="145">
        <f t="shared" si="30"/>
        <v>104.98437075292199</v>
      </c>
    </row>
    <row r="163" spans="1:10" x14ac:dyDescent="0.2">
      <c r="A163" s="25" t="s">
        <v>137</v>
      </c>
      <c r="B163" s="24">
        <v>55031</v>
      </c>
      <c r="C163" s="24">
        <f>'Wybór sądu'!H159</f>
        <v>56615</v>
      </c>
      <c r="D163" s="145">
        <f t="shared" si="26"/>
        <v>102.87837764169286</v>
      </c>
      <c r="E163" s="24">
        <v>46317</v>
      </c>
      <c r="F163" s="24">
        <f>'Wybór sądu'!I159</f>
        <v>50097</v>
      </c>
      <c r="G163" s="145">
        <f t="shared" si="29"/>
        <v>108.16115033357083</v>
      </c>
      <c r="H163" s="24">
        <v>56010</v>
      </c>
      <c r="I163" s="24">
        <f>'Wybór sądu'!J159</f>
        <v>64681</v>
      </c>
      <c r="J163" s="145">
        <f t="shared" si="30"/>
        <v>115.48116407784325</v>
      </c>
    </row>
    <row r="164" spans="1:10" ht="25.5" x14ac:dyDescent="0.2">
      <c r="A164" s="25" t="s">
        <v>138</v>
      </c>
      <c r="B164" s="24">
        <v>22399</v>
      </c>
      <c r="C164" s="24">
        <f>'Wybór sądu'!H160</f>
        <v>104</v>
      </c>
      <c r="D164" s="145">
        <f t="shared" si="26"/>
        <v>0.46430644225188622</v>
      </c>
      <c r="E164" s="24">
        <v>19959</v>
      </c>
      <c r="F164" s="24">
        <f>'Wybór sądu'!I160</f>
        <v>12401</v>
      </c>
      <c r="G164" s="145">
        <f t="shared" si="29"/>
        <v>62.132371361290645</v>
      </c>
      <c r="H164" s="24">
        <v>18421</v>
      </c>
      <c r="I164" s="24">
        <f>'Wybór sądu'!J160</f>
        <v>5282</v>
      </c>
      <c r="J164" s="145">
        <f t="shared" si="30"/>
        <v>28.673796210846316</v>
      </c>
    </row>
    <row r="165" spans="1:10" ht="25.5" x14ac:dyDescent="0.2">
      <c r="A165" s="36" t="s">
        <v>412</v>
      </c>
      <c r="B165" s="34">
        <v>9462</v>
      </c>
      <c r="C165" s="34">
        <f>'Wybór sądu'!H161</f>
        <v>45</v>
      </c>
      <c r="D165" s="149">
        <f>C165*100/B165</f>
        <v>0.47558655675332911</v>
      </c>
      <c r="E165" s="34">
        <v>8378</v>
      </c>
      <c r="F165" s="34">
        <f>'Wybór sądu'!I161</f>
        <v>5616</v>
      </c>
      <c r="G165" s="149">
        <f t="shared" si="29"/>
        <v>67.032704702793026</v>
      </c>
      <c r="H165" s="34">
        <v>7385</v>
      </c>
      <c r="I165" s="34">
        <f>'Wybór sądu'!J161</f>
        <v>1922</v>
      </c>
      <c r="J165" s="149">
        <f t="shared" si="30"/>
        <v>26.025727826675695</v>
      </c>
    </row>
    <row r="166" spans="1:10" x14ac:dyDescent="0.2">
      <c r="A166" s="36" t="s">
        <v>413</v>
      </c>
      <c r="B166" s="34">
        <v>12937</v>
      </c>
      <c r="C166" s="34">
        <f>'Wybór sądu'!H162</f>
        <v>59</v>
      </c>
      <c r="D166" s="149">
        <f t="shared" si="26"/>
        <v>0.45605627270619153</v>
      </c>
      <c r="E166" s="34">
        <v>11581</v>
      </c>
      <c r="F166" s="34">
        <f>'Wybór sądu'!I162</f>
        <v>6785</v>
      </c>
      <c r="G166" s="149">
        <f t="shared" si="29"/>
        <v>58.587341334945165</v>
      </c>
      <c r="H166" s="34">
        <v>11036</v>
      </c>
      <c r="I166" s="34">
        <f>'Wybór sądu'!J162</f>
        <v>3360</v>
      </c>
      <c r="J166" s="149">
        <f t="shared" si="30"/>
        <v>30.445813700616164</v>
      </c>
    </row>
    <row r="167" spans="1:10" ht="25.5" x14ac:dyDescent="0.2">
      <c r="A167" s="26" t="s">
        <v>139</v>
      </c>
      <c r="B167" s="24">
        <v>14022</v>
      </c>
      <c r="C167" s="24">
        <f>'Wybór sądu'!H163</f>
        <v>5260</v>
      </c>
      <c r="D167" s="145">
        <f t="shared" si="26"/>
        <v>37.512480387961773</v>
      </c>
      <c r="E167" s="24">
        <v>12662</v>
      </c>
      <c r="F167" s="24">
        <f>'Wybór sądu'!I163</f>
        <v>8151</v>
      </c>
      <c r="G167" s="145">
        <f t="shared" si="29"/>
        <v>64.373716632443532</v>
      </c>
      <c r="H167" s="24">
        <v>8258</v>
      </c>
      <c r="I167" s="24">
        <f>'Wybór sądu'!J163</f>
        <v>4543</v>
      </c>
      <c r="J167" s="145">
        <f t="shared" si="30"/>
        <v>55.013320416565755</v>
      </c>
    </row>
    <row r="168" spans="1:10" ht="25.5" x14ac:dyDescent="0.2">
      <c r="A168" s="36" t="s">
        <v>412</v>
      </c>
      <c r="B168" s="34">
        <v>6747</v>
      </c>
      <c r="C168" s="34">
        <f>'Wybór sądu'!H164</f>
        <v>2319</v>
      </c>
      <c r="D168" s="149">
        <f t="shared" si="26"/>
        <v>34.370831480658069</v>
      </c>
      <c r="E168" s="34">
        <v>5932</v>
      </c>
      <c r="F168" s="34">
        <f>'Wybór sądu'!I164</f>
        <v>3910</v>
      </c>
      <c r="G168" s="149">
        <f t="shared" si="29"/>
        <v>65.913688469318942</v>
      </c>
      <c r="H168" s="34">
        <v>3997</v>
      </c>
      <c r="I168" s="34">
        <f>'Wybór sądu'!J164</f>
        <v>2012</v>
      </c>
      <c r="J168" s="149">
        <f t="shared" si="30"/>
        <v>50.337753314986237</v>
      </c>
    </row>
    <row r="169" spans="1:10" x14ac:dyDescent="0.2">
      <c r="A169" s="36" t="s">
        <v>413</v>
      </c>
      <c r="B169" s="34">
        <v>7275</v>
      </c>
      <c r="C169" s="34">
        <f>'Wybór sądu'!H165</f>
        <v>2941</v>
      </c>
      <c r="D169" s="149">
        <f t="shared" si="26"/>
        <v>40.426116838487971</v>
      </c>
      <c r="E169" s="34">
        <v>6730</v>
      </c>
      <c r="F169" s="34">
        <f>'Wybór sądu'!I165</f>
        <v>4241</v>
      </c>
      <c r="G169" s="149">
        <f t="shared" si="29"/>
        <v>63.016344725111445</v>
      </c>
      <c r="H169" s="34">
        <v>4261</v>
      </c>
      <c r="I169" s="34">
        <f>'Wybór sądu'!J165</f>
        <v>2531</v>
      </c>
      <c r="J169" s="149">
        <f t="shared" si="30"/>
        <v>59.399202065242903</v>
      </c>
    </row>
    <row r="170" spans="1:10" x14ac:dyDescent="0.2">
      <c r="A170" s="26" t="s">
        <v>140</v>
      </c>
      <c r="B170" s="24">
        <v>186</v>
      </c>
      <c r="C170" s="24">
        <f>'Wybór sądu'!H166</f>
        <v>104</v>
      </c>
      <c r="D170" s="145">
        <f t="shared" si="26"/>
        <v>55.913978494623656</v>
      </c>
      <c r="E170" s="24">
        <v>173</v>
      </c>
      <c r="F170" s="24">
        <f>'Wybór sądu'!I166</f>
        <v>133</v>
      </c>
      <c r="G170" s="145">
        <f t="shared" si="29"/>
        <v>76.878612716763001</v>
      </c>
      <c r="H170" s="24">
        <v>281</v>
      </c>
      <c r="I170" s="24">
        <f>'Wybór sądu'!J166</f>
        <v>222</v>
      </c>
      <c r="J170" s="145">
        <f t="shared" si="30"/>
        <v>79.003558718861214</v>
      </c>
    </row>
    <row r="171" spans="1:10" ht="24" customHeight="1" x14ac:dyDescent="0.2">
      <c r="A171" s="26" t="s">
        <v>417</v>
      </c>
      <c r="B171" s="24">
        <v>0</v>
      </c>
      <c r="C171" s="24">
        <f>'Wybór sądu'!H213</f>
        <v>22908</v>
      </c>
      <c r="D171" s="145" t="s">
        <v>383</v>
      </c>
      <c r="E171" s="24">
        <v>0</v>
      </c>
      <c r="F171" s="24">
        <f>'Wybór sądu'!I213</f>
        <v>8274</v>
      </c>
      <c r="G171" s="145" t="s">
        <v>383</v>
      </c>
      <c r="H171" s="24">
        <v>0</v>
      </c>
      <c r="I171" s="24">
        <f>'Wybór sądu'!J213</f>
        <v>14634</v>
      </c>
      <c r="J171" s="145" t="s">
        <v>383</v>
      </c>
    </row>
    <row r="172" spans="1:10" ht="25.5" x14ac:dyDescent="0.2">
      <c r="A172" s="36" t="s">
        <v>412</v>
      </c>
      <c r="B172" s="34">
        <v>0</v>
      </c>
      <c r="C172" s="34">
        <f>'Wybór sądu'!H214</f>
        <v>11310</v>
      </c>
      <c r="D172" s="149" t="s">
        <v>383</v>
      </c>
      <c r="E172" s="34">
        <v>0</v>
      </c>
      <c r="F172" s="34">
        <f>'Wybór sądu'!I214</f>
        <v>4290</v>
      </c>
      <c r="G172" s="149" t="s">
        <v>383</v>
      </c>
      <c r="H172" s="34">
        <v>0</v>
      </c>
      <c r="I172" s="34">
        <f>'Wybór sądu'!J214</f>
        <v>7020</v>
      </c>
      <c r="J172" s="149" t="s">
        <v>383</v>
      </c>
    </row>
    <row r="173" spans="1:10" x14ac:dyDescent="0.2">
      <c r="A173" s="36" t="s">
        <v>413</v>
      </c>
      <c r="B173" s="34">
        <v>0</v>
      </c>
      <c r="C173" s="34">
        <f>'Wybór sądu'!H215</f>
        <v>11598</v>
      </c>
      <c r="D173" s="149" t="s">
        <v>383</v>
      </c>
      <c r="E173" s="34">
        <v>0</v>
      </c>
      <c r="F173" s="34">
        <f>'Wybór sądu'!I215</f>
        <v>3984</v>
      </c>
      <c r="G173" s="149" t="s">
        <v>383</v>
      </c>
      <c r="H173" s="34">
        <v>0</v>
      </c>
      <c r="I173" s="34">
        <f>'Wybór sądu'!J215</f>
        <v>7614</v>
      </c>
      <c r="J173" s="149" t="s">
        <v>383</v>
      </c>
    </row>
    <row r="174" spans="1:10" x14ac:dyDescent="0.2">
      <c r="A174" s="31" t="s">
        <v>141</v>
      </c>
      <c r="B174" s="24">
        <v>0</v>
      </c>
      <c r="C174" s="24">
        <f>'Wybór sądu'!H167</f>
        <v>1</v>
      </c>
      <c r="D174" s="145" t="s">
        <v>383</v>
      </c>
      <c r="E174" s="24">
        <v>0</v>
      </c>
      <c r="F174" s="24">
        <f>'Wybór sądu'!I167</f>
        <v>1</v>
      </c>
      <c r="G174" s="145" t="s">
        <v>383</v>
      </c>
      <c r="H174" s="24">
        <v>1</v>
      </c>
      <c r="I174" s="24">
        <f>'Wybór sądu'!J167</f>
        <v>0</v>
      </c>
      <c r="J174" s="145">
        <f t="shared" si="30"/>
        <v>0</v>
      </c>
    </row>
    <row r="175" spans="1:10" x14ac:dyDescent="0.2">
      <c r="A175" s="25" t="s">
        <v>142</v>
      </c>
      <c r="B175" s="24">
        <v>3318</v>
      </c>
      <c r="C175" s="24">
        <f>'Wybór sądu'!H168</f>
        <v>2414</v>
      </c>
      <c r="D175" s="145">
        <f t="shared" si="26"/>
        <v>72.7546714888487</v>
      </c>
      <c r="E175" s="24">
        <v>2870</v>
      </c>
      <c r="F175" s="24">
        <f>'Wybór sądu'!I168</f>
        <v>2713</v>
      </c>
      <c r="G175" s="145">
        <f t="shared" si="29"/>
        <v>94.529616724738673</v>
      </c>
      <c r="H175" s="24">
        <v>2777</v>
      </c>
      <c r="I175" s="24">
        <f>'Wybór sądu'!J168</f>
        <v>2482</v>
      </c>
      <c r="J175" s="145">
        <f t="shared" si="30"/>
        <v>89.37702556715881</v>
      </c>
    </row>
    <row r="176" spans="1:10" x14ac:dyDescent="0.2">
      <c r="A176" s="25" t="s">
        <v>143</v>
      </c>
      <c r="B176" s="24">
        <v>17959</v>
      </c>
      <c r="C176" s="24">
        <f>'Wybór sądu'!H169</f>
        <v>18624</v>
      </c>
      <c r="D176" s="145">
        <f t="shared" si="26"/>
        <v>103.70287877944206</v>
      </c>
      <c r="E176" s="24">
        <v>17250</v>
      </c>
      <c r="F176" s="24">
        <f>'Wybór sądu'!I169</f>
        <v>18085</v>
      </c>
      <c r="G176" s="145">
        <f t="shared" si="29"/>
        <v>104.84057971014492</v>
      </c>
      <c r="H176" s="24">
        <v>5351</v>
      </c>
      <c r="I176" s="24">
        <f>'Wybór sądu'!J169</f>
        <v>6040</v>
      </c>
      <c r="J176" s="145">
        <f t="shared" si="30"/>
        <v>112.87609792562138</v>
      </c>
    </row>
    <row r="177" spans="1:10" x14ac:dyDescent="0.2">
      <c r="A177" s="25" t="s">
        <v>144</v>
      </c>
      <c r="B177" s="24">
        <v>12197</v>
      </c>
      <c r="C177" s="24">
        <f>'Wybór sądu'!H170</f>
        <v>11600</v>
      </c>
      <c r="D177" s="145">
        <f t="shared" si="26"/>
        <v>95.105353775518566</v>
      </c>
      <c r="E177" s="24">
        <v>11701</v>
      </c>
      <c r="F177" s="24">
        <f>'Wybór sądu'!I170</f>
        <v>11312</v>
      </c>
      <c r="G177" s="145">
        <f t="shared" si="29"/>
        <v>96.675497820699078</v>
      </c>
      <c r="H177" s="24">
        <v>4031</v>
      </c>
      <c r="I177" s="24">
        <f>'Wybór sądu'!J170</f>
        <v>4279</v>
      </c>
      <c r="J177" s="145">
        <f t="shared" si="30"/>
        <v>106.15231952369139</v>
      </c>
    </row>
    <row r="178" spans="1:10" x14ac:dyDescent="0.2">
      <c r="A178" s="25" t="s">
        <v>145</v>
      </c>
      <c r="B178" s="24">
        <v>153513</v>
      </c>
      <c r="C178" s="24">
        <f>'Wybór sądu'!H171</f>
        <v>172343</v>
      </c>
      <c r="D178" s="145">
        <f t="shared" si="26"/>
        <v>112.26606215760229</v>
      </c>
      <c r="E178" s="24">
        <v>153513</v>
      </c>
      <c r="F178" s="24">
        <f>'Wybór sądu'!I171</f>
        <v>172343</v>
      </c>
      <c r="G178" s="145">
        <f t="shared" si="29"/>
        <v>112.26606215760229</v>
      </c>
      <c r="H178" s="24">
        <v>0</v>
      </c>
      <c r="I178" s="24">
        <f>'Wybór sądu'!J171</f>
        <v>0</v>
      </c>
      <c r="J178" s="151" t="s">
        <v>383</v>
      </c>
    </row>
    <row r="179" spans="1:10" ht="25.5" x14ac:dyDescent="0.2">
      <c r="A179" s="29" t="s">
        <v>146</v>
      </c>
      <c r="B179" s="34">
        <v>23099</v>
      </c>
      <c r="C179" s="34">
        <f>'Wybór sądu'!H211</f>
        <v>24435</v>
      </c>
      <c r="D179" s="145">
        <f t="shared" si="26"/>
        <v>105.78380016450929</v>
      </c>
      <c r="E179" s="34">
        <v>23099</v>
      </c>
      <c r="F179" s="34">
        <f>'Wybór sądu'!I211</f>
        <v>24435</v>
      </c>
      <c r="G179" s="145">
        <f t="shared" si="29"/>
        <v>105.78380016450929</v>
      </c>
      <c r="H179" s="150">
        <v>0</v>
      </c>
      <c r="I179" s="34">
        <f>'Wybór sądu'!J211</f>
        <v>0</v>
      </c>
      <c r="J179" s="152" t="s">
        <v>383</v>
      </c>
    </row>
    <row r="180" spans="1:10" ht="24" x14ac:dyDescent="0.2">
      <c r="A180" s="62" t="s">
        <v>147</v>
      </c>
      <c r="B180" s="34">
        <v>2</v>
      </c>
      <c r="C180" s="24">
        <f>'Wybór sądu'!H172</f>
        <v>7</v>
      </c>
      <c r="D180" s="145">
        <f t="shared" si="26"/>
        <v>350</v>
      </c>
      <c r="E180" s="24">
        <v>3</v>
      </c>
      <c r="F180" s="24">
        <f>'Wybór sądu'!I172</f>
        <v>6</v>
      </c>
      <c r="G180" s="145">
        <f t="shared" si="29"/>
        <v>200</v>
      </c>
      <c r="H180" s="24">
        <v>4</v>
      </c>
      <c r="I180" s="24">
        <f>'Wybór sądu'!J172</f>
        <v>5</v>
      </c>
      <c r="J180" s="145">
        <f t="shared" si="30"/>
        <v>125</v>
      </c>
    </row>
    <row r="181" spans="1:10" x14ac:dyDescent="0.2">
      <c r="A181" s="185" t="s">
        <v>148</v>
      </c>
      <c r="B181" s="185"/>
      <c r="C181" s="185"/>
      <c r="D181" s="185"/>
      <c r="E181" s="185"/>
      <c r="F181" s="185"/>
      <c r="G181" s="185"/>
      <c r="H181" s="185"/>
      <c r="I181" s="185"/>
    </row>
    <row r="182" spans="1:10" ht="27.75" customHeight="1" thickBot="1" x14ac:dyDescent="0.25">
      <c r="A182" s="78" t="s">
        <v>149</v>
      </c>
      <c r="B182" s="79">
        <f>SUM(B183:B184,B186:B187)</f>
        <v>27383</v>
      </c>
      <c r="C182" s="79">
        <f>SUM(C183:C184,C186:C187)</f>
        <v>26091</v>
      </c>
      <c r="D182" s="80">
        <f t="shared" si="26"/>
        <v>95.281744147828945</v>
      </c>
      <c r="E182" s="79">
        <f>SUM(E183:E184,E186:E187)</f>
        <v>25261</v>
      </c>
      <c r="F182" s="79">
        <f>SUM(F183:F184,F186:F187)</f>
        <v>23651</v>
      </c>
      <c r="G182" s="80">
        <f t="shared" ref="G182:G190" si="31">F182*100/E182</f>
        <v>93.626538933533908</v>
      </c>
      <c r="H182" s="79">
        <f>SUM(H183:H184,H186:H187)</f>
        <v>41080</v>
      </c>
      <c r="I182" s="79">
        <f>SUM(I183:I184,I186:I187)</f>
        <v>41710</v>
      </c>
      <c r="J182" s="80">
        <f t="shared" ref="J182:J190" si="32">I182*100/H182</f>
        <v>101.53359298928919</v>
      </c>
    </row>
    <row r="183" spans="1:10" ht="13.5" thickTop="1" x14ac:dyDescent="0.2">
      <c r="A183" s="25" t="s">
        <v>150</v>
      </c>
      <c r="B183" s="24">
        <v>20134</v>
      </c>
      <c r="C183" s="24">
        <f>'Wybór sądu'!H173</f>
        <v>17835</v>
      </c>
      <c r="D183" s="145">
        <f t="shared" si="26"/>
        <v>88.581503923711139</v>
      </c>
      <c r="E183" s="24">
        <v>17674</v>
      </c>
      <c r="F183" s="24">
        <f>'Wybór sądu'!I173</f>
        <v>16303</v>
      </c>
      <c r="G183" s="145">
        <f t="shared" si="31"/>
        <v>92.242842593640376</v>
      </c>
      <c r="H183" s="24">
        <v>38128</v>
      </c>
      <c r="I183" s="24">
        <f>'Wybór sądu'!J173</f>
        <v>37419</v>
      </c>
      <c r="J183" s="145">
        <f t="shared" si="32"/>
        <v>98.140474192194716</v>
      </c>
    </row>
    <row r="184" spans="1:10" x14ac:dyDescent="0.2">
      <c r="A184" s="25" t="s">
        <v>151</v>
      </c>
      <c r="B184" s="24">
        <v>4428</v>
      </c>
      <c r="C184" s="24">
        <f>'Wybór sądu'!H176</f>
        <v>3735</v>
      </c>
      <c r="D184" s="145">
        <f t="shared" si="26"/>
        <v>84.349593495934954</v>
      </c>
      <c r="E184" s="24">
        <v>5844</v>
      </c>
      <c r="F184" s="24">
        <f>'Wybór sądu'!I176</f>
        <v>3774</v>
      </c>
      <c r="G184" s="145">
        <f t="shared" si="31"/>
        <v>64.579055441478445</v>
      </c>
      <c r="H184" s="24">
        <v>914</v>
      </c>
      <c r="I184" s="24">
        <f>'Wybór sądu'!J176</f>
        <v>874</v>
      </c>
      <c r="J184" s="145">
        <f t="shared" si="32"/>
        <v>95.623632385120345</v>
      </c>
    </row>
    <row r="185" spans="1:10" ht="25.5" x14ac:dyDescent="0.2">
      <c r="A185" s="29" t="s">
        <v>129</v>
      </c>
      <c r="B185" s="34">
        <v>116</v>
      </c>
      <c r="C185" s="34">
        <f>'Wybór sądu'!H209</f>
        <v>37</v>
      </c>
      <c r="D185" s="149">
        <f t="shared" si="26"/>
        <v>31.896551724137932</v>
      </c>
      <c r="E185" s="34">
        <v>45</v>
      </c>
      <c r="F185" s="34">
        <f>'Wybór sądu'!I209</f>
        <v>86</v>
      </c>
      <c r="G185" s="149">
        <f>F185*100/E185</f>
        <v>191.11111111111111</v>
      </c>
      <c r="H185" s="34">
        <v>77</v>
      </c>
      <c r="I185" s="34">
        <f>'Wybór sądu'!J209</f>
        <v>23</v>
      </c>
      <c r="J185" s="149">
        <f t="shared" si="32"/>
        <v>29.870129870129869</v>
      </c>
    </row>
    <row r="186" spans="1:10" x14ac:dyDescent="0.2">
      <c r="A186" s="25" t="s">
        <v>88</v>
      </c>
      <c r="B186" s="34">
        <v>2821</v>
      </c>
      <c r="C186" s="24">
        <f>'Wybór sądu'!H177</f>
        <v>4521</v>
      </c>
      <c r="D186" s="149">
        <f t="shared" si="26"/>
        <v>160.26231832683445</v>
      </c>
      <c r="E186" s="34">
        <v>1743</v>
      </c>
      <c r="F186" s="24">
        <f>'Wybór sądu'!I177</f>
        <v>3574</v>
      </c>
      <c r="G186" s="149">
        <f>F186*100/E186</f>
        <v>205.04876649454962</v>
      </c>
      <c r="H186" s="34">
        <v>2038</v>
      </c>
      <c r="I186" s="24">
        <f>'Wybór sądu'!J177</f>
        <v>3417</v>
      </c>
      <c r="J186" s="149">
        <f t="shared" si="32"/>
        <v>167.66437684003927</v>
      </c>
    </row>
    <row r="187" spans="1:10" ht="24" x14ac:dyDescent="0.2">
      <c r="A187" s="35" t="s">
        <v>152</v>
      </c>
      <c r="B187" s="24">
        <v>0</v>
      </c>
      <c r="C187" s="24">
        <f>'Wybór sądu'!H178</f>
        <v>0</v>
      </c>
      <c r="D187" s="145" t="s">
        <v>383</v>
      </c>
      <c r="E187" s="24">
        <v>0</v>
      </c>
      <c r="F187" s="24">
        <f>'Wybór sądu'!I178</f>
        <v>0</v>
      </c>
      <c r="G187" s="145" t="s">
        <v>383</v>
      </c>
      <c r="H187" s="24">
        <v>0</v>
      </c>
      <c r="I187" s="24">
        <f>'Wybór sądu'!J178</f>
        <v>0</v>
      </c>
      <c r="J187" s="145" t="s">
        <v>383</v>
      </c>
    </row>
    <row r="188" spans="1:10" ht="28.5" customHeight="1" thickBot="1" x14ac:dyDescent="0.25">
      <c r="A188" s="78" t="s">
        <v>41</v>
      </c>
      <c r="B188" s="79">
        <f>SUM(B189:B191)</f>
        <v>7761</v>
      </c>
      <c r="C188" s="79">
        <f>SUM(C189:C191)</f>
        <v>9305</v>
      </c>
      <c r="D188" s="80">
        <f t="shared" si="26"/>
        <v>119.89434351243396</v>
      </c>
      <c r="E188" s="79">
        <f>SUM(E189:E191)</f>
        <v>6942</v>
      </c>
      <c r="F188" s="79">
        <f>SUM(F189:F191)</f>
        <v>8152</v>
      </c>
      <c r="G188" s="80">
        <f t="shared" si="31"/>
        <v>117.4301354076635</v>
      </c>
      <c r="H188" s="79">
        <f>SUM(H189:H191)</f>
        <v>15298</v>
      </c>
      <c r="I188" s="79">
        <f>SUM(I189:I190)</f>
        <v>20813</v>
      </c>
      <c r="J188" s="80">
        <f t="shared" si="32"/>
        <v>136.05046411295595</v>
      </c>
    </row>
    <row r="189" spans="1:10" ht="13.5" thickTop="1" x14ac:dyDescent="0.2">
      <c r="A189" s="25" t="s">
        <v>93</v>
      </c>
      <c r="B189" s="24">
        <v>7278</v>
      </c>
      <c r="C189" s="24">
        <f>'Wybór sądu'!H179</f>
        <v>8735</v>
      </c>
      <c r="D189" s="145">
        <f t="shared" si="26"/>
        <v>120.01923605386095</v>
      </c>
      <c r="E189" s="24">
        <v>6515</v>
      </c>
      <c r="F189" s="24">
        <f>'Wybór sądu'!I179</f>
        <v>7581</v>
      </c>
      <c r="G189" s="145">
        <f t="shared" si="31"/>
        <v>116.36224098234842</v>
      </c>
      <c r="H189" s="24">
        <v>14958</v>
      </c>
      <c r="I189" s="24">
        <f>'Wybór sądu'!J179</f>
        <v>20324</v>
      </c>
      <c r="J189" s="145">
        <f t="shared" si="32"/>
        <v>135.87377991710122</v>
      </c>
    </row>
    <row r="190" spans="1:10" x14ac:dyDescent="0.2">
      <c r="A190" s="25" t="s">
        <v>153</v>
      </c>
      <c r="B190" s="24">
        <v>483</v>
      </c>
      <c r="C190" s="24">
        <f>'Wybór sądu'!H180</f>
        <v>570</v>
      </c>
      <c r="D190" s="145">
        <f t="shared" si="26"/>
        <v>118.01242236024845</v>
      </c>
      <c r="E190" s="24">
        <v>427</v>
      </c>
      <c r="F190" s="24">
        <f>'Wybór sądu'!I180</f>
        <v>571</v>
      </c>
      <c r="G190" s="145">
        <f t="shared" si="31"/>
        <v>133.72365339578454</v>
      </c>
      <c r="H190" s="24">
        <v>340</v>
      </c>
      <c r="I190" s="24">
        <f>'Wybór sądu'!J180</f>
        <v>489</v>
      </c>
      <c r="J190" s="145">
        <f t="shared" si="32"/>
        <v>143.8235294117647</v>
      </c>
    </row>
    <row r="191" spans="1:10" s="122" customFormat="1" ht="24" x14ac:dyDescent="0.2">
      <c r="A191" s="35" t="s">
        <v>154</v>
      </c>
      <c r="B191" s="24">
        <v>0</v>
      </c>
      <c r="C191" s="24">
        <f>'Wybór sądu'!H181</f>
        <v>0</v>
      </c>
      <c r="D191" s="145" t="s">
        <v>383</v>
      </c>
      <c r="E191" s="24">
        <v>0</v>
      </c>
      <c r="F191" s="24">
        <f>'Wybór sądu'!I181</f>
        <v>0</v>
      </c>
      <c r="G191" s="145" t="s">
        <v>383</v>
      </c>
      <c r="H191" s="24">
        <v>0</v>
      </c>
      <c r="I191" s="24">
        <f>'Wybór sądu'!J181</f>
        <v>0</v>
      </c>
      <c r="J191" s="145" t="s">
        <v>383</v>
      </c>
    </row>
    <row r="192" spans="1:10" x14ac:dyDescent="0.2">
      <c r="A192" s="185" t="s">
        <v>124</v>
      </c>
      <c r="B192" s="185"/>
      <c r="C192" s="185"/>
      <c r="D192" s="185"/>
      <c r="E192" s="185"/>
      <c r="F192" s="185"/>
      <c r="G192" s="185"/>
      <c r="H192" s="185"/>
      <c r="I192" s="185"/>
    </row>
    <row r="193" spans="1:10" ht="28.5" customHeight="1" thickBot="1" x14ac:dyDescent="0.25">
      <c r="A193" s="78" t="s">
        <v>155</v>
      </c>
      <c r="B193" s="79">
        <f>SUM(B198:B200,B194:B196,B212:B213)</f>
        <v>368133</v>
      </c>
      <c r="C193" s="79">
        <f>SUM(C198:C200,C194:C196,C212:C213)</f>
        <v>331377</v>
      </c>
      <c r="D193" s="80">
        <f t="shared" si="26"/>
        <v>90.015565026770219</v>
      </c>
      <c r="E193" s="79">
        <f>SUM(E198:E200,E194:E196,E212:E213)</f>
        <v>384157</v>
      </c>
      <c r="F193" s="79">
        <f>SUM(F198:F200,F194:F196,F212:F213)</f>
        <v>354059</v>
      </c>
      <c r="G193" s="80">
        <f t="shared" ref="G193:G208" si="33">F193*100/E193</f>
        <v>92.165182464461139</v>
      </c>
      <c r="H193" s="79">
        <f>SUM(H198:H200,H194:H196,H212:H213)</f>
        <v>137365</v>
      </c>
      <c r="I193" s="79">
        <f>SUM(I198:I200,I194:I196,I212:I213)</f>
        <v>162948</v>
      </c>
      <c r="J193" s="80">
        <f t="shared" ref="J193:J208" si="34">I193*100/H193</f>
        <v>118.62410366541695</v>
      </c>
    </row>
    <row r="194" spans="1:10" ht="13.5" thickTop="1" x14ac:dyDescent="0.2">
      <c r="A194" s="26" t="s">
        <v>156</v>
      </c>
      <c r="B194" s="24">
        <v>25147</v>
      </c>
      <c r="C194" s="24">
        <f>'Wybór sądu'!H182</f>
        <v>26030</v>
      </c>
      <c r="D194" s="145">
        <f t="shared" si="26"/>
        <v>103.51135324293156</v>
      </c>
      <c r="E194" s="24">
        <v>21250</v>
      </c>
      <c r="F194" s="24">
        <f>'Wybór sądu'!I182</f>
        <v>22885</v>
      </c>
      <c r="G194" s="145">
        <f t="shared" si="33"/>
        <v>107.69411764705882</v>
      </c>
      <c r="H194" s="24">
        <v>50495</v>
      </c>
      <c r="I194" s="24">
        <f>'Wybór sądu'!J182</f>
        <v>64083</v>
      </c>
      <c r="J194" s="145">
        <f t="shared" si="34"/>
        <v>126.90959500940687</v>
      </c>
    </row>
    <row r="195" spans="1:10" x14ac:dyDescent="0.2">
      <c r="A195" s="25" t="s">
        <v>157</v>
      </c>
      <c r="B195" s="24">
        <v>65</v>
      </c>
      <c r="C195" s="24">
        <f>'Wybór sądu'!H184</f>
        <v>96</v>
      </c>
      <c r="D195" s="145">
        <f t="shared" si="26"/>
        <v>147.69230769230768</v>
      </c>
      <c r="E195" s="24">
        <v>54</v>
      </c>
      <c r="F195" s="24">
        <f>'Wybór sądu'!I184</f>
        <v>65</v>
      </c>
      <c r="G195" s="145">
        <f t="shared" si="33"/>
        <v>120.37037037037037</v>
      </c>
      <c r="H195" s="24">
        <v>132</v>
      </c>
      <c r="I195" s="24">
        <f>'Wybór sądu'!J184</f>
        <v>190</v>
      </c>
      <c r="J195" s="145">
        <f t="shared" si="34"/>
        <v>143.93939393939394</v>
      </c>
    </row>
    <row r="196" spans="1:10" x14ac:dyDescent="0.2">
      <c r="A196" s="25" t="s">
        <v>158</v>
      </c>
      <c r="B196" s="24">
        <v>181750</v>
      </c>
      <c r="C196" s="24">
        <f>'Wybór sądu'!H185</f>
        <v>134197</v>
      </c>
      <c r="D196" s="145">
        <f t="shared" si="26"/>
        <v>73.836038514442919</v>
      </c>
      <c r="E196" s="24">
        <v>206304</v>
      </c>
      <c r="F196" s="24">
        <f>'Wybór sądu'!I185</f>
        <v>159533</v>
      </c>
      <c r="G196" s="145">
        <f t="shared" si="33"/>
        <v>77.329087172328215</v>
      </c>
      <c r="H196" s="24">
        <v>44295</v>
      </c>
      <c r="I196" s="24">
        <f>'Wybór sądu'!J185</f>
        <v>47244</v>
      </c>
      <c r="J196" s="145">
        <f t="shared" si="34"/>
        <v>106.6576363020657</v>
      </c>
    </row>
    <row r="197" spans="1:10" ht="25.5" x14ac:dyDescent="0.2">
      <c r="A197" s="29" t="s">
        <v>129</v>
      </c>
      <c r="B197" s="34">
        <v>106039</v>
      </c>
      <c r="C197" s="34">
        <f>'Wybór sądu'!H210</f>
        <v>64188</v>
      </c>
      <c r="D197" s="149">
        <f t="shared" si="26"/>
        <v>60.532445609634195</v>
      </c>
      <c r="E197" s="34">
        <v>99204</v>
      </c>
      <c r="F197" s="34">
        <f>'Wybór sądu'!I210</f>
        <v>87305</v>
      </c>
      <c r="G197" s="149">
        <f t="shared" si="33"/>
        <v>88.00552397080763</v>
      </c>
      <c r="H197" s="34">
        <v>13675</v>
      </c>
      <c r="I197" s="34">
        <f>'Wybór sądu'!J210</f>
        <v>22161</v>
      </c>
      <c r="J197" s="149">
        <f t="shared" si="34"/>
        <v>162.05484460694697</v>
      </c>
    </row>
    <row r="198" spans="1:10" x14ac:dyDescent="0.2">
      <c r="A198" s="25" t="s">
        <v>159</v>
      </c>
      <c r="B198" s="34">
        <v>10022</v>
      </c>
      <c r="C198" s="24">
        <f>'Wybór sądu'!H186</f>
        <v>11478</v>
      </c>
      <c r="D198" s="145">
        <f t="shared" si="26"/>
        <v>114.52803831570544</v>
      </c>
      <c r="E198" s="24">
        <v>8978</v>
      </c>
      <c r="F198" s="24">
        <f>'Wybór sądu'!I186</f>
        <v>10892</v>
      </c>
      <c r="G198" s="145">
        <f t="shared" si="33"/>
        <v>121.31877923813767</v>
      </c>
      <c r="H198" s="24">
        <v>5526</v>
      </c>
      <c r="I198" s="24">
        <f>'Wybór sądu'!J186</f>
        <v>6930</v>
      </c>
      <c r="J198" s="145">
        <f t="shared" si="34"/>
        <v>125.4071661237785</v>
      </c>
    </row>
    <row r="199" spans="1:10" x14ac:dyDescent="0.2">
      <c r="A199" s="25" t="s">
        <v>160</v>
      </c>
      <c r="B199" s="24">
        <v>942</v>
      </c>
      <c r="C199" s="24">
        <f>'Wybór sądu'!H187</f>
        <v>1306</v>
      </c>
      <c r="D199" s="145">
        <f t="shared" si="26"/>
        <v>138.6411889596603</v>
      </c>
      <c r="E199" s="24">
        <v>866</v>
      </c>
      <c r="F199" s="24">
        <f>'Wybór sądu'!I187</f>
        <v>1080</v>
      </c>
      <c r="G199" s="145">
        <f t="shared" si="33"/>
        <v>124.71131639722864</v>
      </c>
      <c r="H199" s="24">
        <v>973</v>
      </c>
      <c r="I199" s="24">
        <f>'Wybór sądu'!J187</f>
        <v>1577</v>
      </c>
      <c r="J199" s="145">
        <f t="shared" si="34"/>
        <v>162.07605344295993</v>
      </c>
    </row>
    <row r="200" spans="1:10" ht="25.5" x14ac:dyDescent="0.2">
      <c r="A200" s="25" t="s">
        <v>161</v>
      </c>
      <c r="B200" s="24">
        <v>2717</v>
      </c>
      <c r="C200" s="24">
        <f>'Wybór sądu'!H188</f>
        <v>2680</v>
      </c>
      <c r="D200" s="145">
        <f t="shared" si="26"/>
        <v>98.638203901361791</v>
      </c>
      <c r="E200" s="24">
        <v>2634</v>
      </c>
      <c r="F200" s="24">
        <f>'Wybór sądu'!I188</f>
        <v>2536</v>
      </c>
      <c r="G200" s="145">
        <f t="shared" si="33"/>
        <v>96.279422930903564</v>
      </c>
      <c r="H200" s="24">
        <v>5121</v>
      </c>
      <c r="I200" s="24">
        <f>'Wybór sądu'!J188</f>
        <v>6326</v>
      </c>
      <c r="J200" s="145">
        <f t="shared" si="34"/>
        <v>123.53056043741456</v>
      </c>
    </row>
    <row r="201" spans="1:10" x14ac:dyDescent="0.2">
      <c r="A201" s="36" t="s">
        <v>20</v>
      </c>
      <c r="B201" s="24"/>
      <c r="C201" s="24"/>
      <c r="D201" s="145"/>
      <c r="E201" s="24"/>
      <c r="F201" s="24"/>
      <c r="G201" s="145"/>
      <c r="H201" s="24"/>
      <c r="I201" s="24"/>
      <c r="J201" s="145"/>
    </row>
    <row r="202" spans="1:10" x14ac:dyDescent="0.2">
      <c r="A202" s="29" t="s">
        <v>162</v>
      </c>
      <c r="B202" s="24">
        <v>1159</v>
      </c>
      <c r="C202" s="24">
        <f>'Wybór sądu'!H190</f>
        <v>1078</v>
      </c>
      <c r="D202" s="145">
        <f t="shared" si="26"/>
        <v>93.011216566005174</v>
      </c>
      <c r="E202" s="24">
        <v>1130</v>
      </c>
      <c r="F202" s="24">
        <f>'Wybór sądu'!I190</f>
        <v>1068</v>
      </c>
      <c r="G202" s="145">
        <f t="shared" si="33"/>
        <v>94.513274336283189</v>
      </c>
      <c r="H202" s="24">
        <v>1023</v>
      </c>
      <c r="I202" s="24">
        <f>'Wybór sądu'!J190</f>
        <v>1176</v>
      </c>
      <c r="J202" s="145">
        <f t="shared" si="34"/>
        <v>114.95601173020528</v>
      </c>
    </row>
    <row r="203" spans="1:10" x14ac:dyDescent="0.2">
      <c r="A203" s="29" t="s">
        <v>163</v>
      </c>
      <c r="B203" s="24">
        <v>241</v>
      </c>
      <c r="C203" s="24">
        <f>'Wybór sądu'!H191</f>
        <v>212</v>
      </c>
      <c r="D203" s="145">
        <f t="shared" si="26"/>
        <v>87.966804979253112</v>
      </c>
      <c r="E203" s="24">
        <v>167</v>
      </c>
      <c r="F203" s="24">
        <f>'Wybór sądu'!I191</f>
        <v>164</v>
      </c>
      <c r="G203" s="145">
        <f t="shared" si="33"/>
        <v>98.203592814371262</v>
      </c>
      <c r="H203" s="24">
        <v>2384</v>
      </c>
      <c r="I203" s="24">
        <f>'Wybór sądu'!J191</f>
        <v>2685</v>
      </c>
      <c r="J203" s="145">
        <f t="shared" si="34"/>
        <v>112.6258389261745</v>
      </c>
    </row>
    <row r="204" spans="1:10" x14ac:dyDescent="0.2">
      <c r="A204" s="29" t="s">
        <v>164</v>
      </c>
      <c r="B204" s="24">
        <v>9</v>
      </c>
      <c r="C204" s="24">
        <f>'Wybór sądu'!H192</f>
        <v>2</v>
      </c>
      <c r="D204" s="145">
        <f t="shared" si="26"/>
        <v>22.222222222222221</v>
      </c>
      <c r="E204" s="24">
        <v>10</v>
      </c>
      <c r="F204" s="24">
        <f>'Wybór sądu'!I192</f>
        <v>0</v>
      </c>
      <c r="G204" s="145">
        <f t="shared" si="33"/>
        <v>0</v>
      </c>
      <c r="H204" s="24">
        <v>7</v>
      </c>
      <c r="I204" s="24">
        <f>'Wybór sądu'!J192</f>
        <v>4</v>
      </c>
      <c r="J204" s="145">
        <f t="shared" si="34"/>
        <v>57.142857142857146</v>
      </c>
    </row>
    <row r="205" spans="1:10" ht="25.5" x14ac:dyDescent="0.2">
      <c r="A205" s="29" t="s">
        <v>165</v>
      </c>
      <c r="B205" s="24">
        <v>422</v>
      </c>
      <c r="C205" s="24">
        <f>'Wybór sądu'!H193</f>
        <v>437</v>
      </c>
      <c r="D205" s="145">
        <f t="shared" si="26"/>
        <v>103.55450236966824</v>
      </c>
      <c r="E205" s="24">
        <v>353</v>
      </c>
      <c r="F205" s="24">
        <f>'Wybór sądu'!I193</f>
        <v>395</v>
      </c>
      <c r="G205" s="145">
        <f t="shared" si="33"/>
        <v>111.89801699716713</v>
      </c>
      <c r="H205" s="24">
        <v>668</v>
      </c>
      <c r="I205" s="24">
        <f>'Wybór sądu'!J193</f>
        <v>827</v>
      </c>
      <c r="J205" s="145">
        <f t="shared" si="34"/>
        <v>123.80239520958084</v>
      </c>
    </row>
    <row r="206" spans="1:10" ht="25.5" x14ac:dyDescent="0.2">
      <c r="A206" s="29" t="s">
        <v>166</v>
      </c>
      <c r="B206" s="24">
        <v>156</v>
      </c>
      <c r="C206" s="24">
        <f>'Wybór sądu'!H194</f>
        <v>167</v>
      </c>
      <c r="D206" s="145">
        <f t="shared" si="26"/>
        <v>107.05128205128206</v>
      </c>
      <c r="E206" s="24">
        <v>156</v>
      </c>
      <c r="F206" s="24">
        <f>'Wybór sądu'!I194</f>
        <v>170</v>
      </c>
      <c r="G206" s="145">
        <f t="shared" si="33"/>
        <v>108.97435897435898</v>
      </c>
      <c r="H206" s="24">
        <v>67</v>
      </c>
      <c r="I206" s="24">
        <f>'Wybór sądu'!J194</f>
        <v>71</v>
      </c>
      <c r="J206" s="145">
        <f t="shared" si="34"/>
        <v>105.97014925373135</v>
      </c>
    </row>
    <row r="207" spans="1:10" ht="38.25" x14ac:dyDescent="0.2">
      <c r="A207" s="29" t="s">
        <v>167</v>
      </c>
      <c r="B207" s="24">
        <v>29</v>
      </c>
      <c r="C207" s="24">
        <f>'Wybór sądu'!H195</f>
        <v>44</v>
      </c>
      <c r="D207" s="145">
        <f t="shared" si="26"/>
        <v>151.72413793103448</v>
      </c>
      <c r="E207" s="24">
        <v>27</v>
      </c>
      <c r="F207" s="24">
        <f>'Wybór sądu'!I195</f>
        <v>26</v>
      </c>
      <c r="G207" s="145">
        <f t="shared" si="33"/>
        <v>96.296296296296291</v>
      </c>
      <c r="H207" s="24">
        <v>27</v>
      </c>
      <c r="I207" s="24">
        <f>'Wybór sądu'!J195</f>
        <v>48</v>
      </c>
      <c r="J207" s="145">
        <f t="shared" si="34"/>
        <v>177.77777777777777</v>
      </c>
    </row>
    <row r="208" spans="1:10" ht="25.5" x14ac:dyDescent="0.2">
      <c r="A208" s="29" t="s">
        <v>168</v>
      </c>
      <c r="B208" s="24">
        <v>253</v>
      </c>
      <c r="C208" s="24">
        <f>'Wybór sądu'!H196</f>
        <v>299</v>
      </c>
      <c r="D208" s="145">
        <f t="shared" si="26"/>
        <v>118.18181818181819</v>
      </c>
      <c r="E208" s="24">
        <v>235</v>
      </c>
      <c r="F208" s="24">
        <f>'Wybór sądu'!I196</f>
        <v>304</v>
      </c>
      <c r="G208" s="145">
        <f t="shared" si="33"/>
        <v>129.36170212765958</v>
      </c>
      <c r="H208" s="24">
        <v>251</v>
      </c>
      <c r="I208" s="24">
        <f>'Wybór sądu'!J196</f>
        <v>580</v>
      </c>
      <c r="J208" s="145">
        <f t="shared" si="34"/>
        <v>231.07569721115539</v>
      </c>
    </row>
    <row r="209" spans="1:10" x14ac:dyDescent="0.2">
      <c r="A209" s="185" t="s">
        <v>169</v>
      </c>
      <c r="B209" s="185"/>
      <c r="C209" s="185"/>
      <c r="D209" s="185"/>
      <c r="E209" s="185"/>
      <c r="F209" s="185"/>
      <c r="G209" s="185"/>
      <c r="H209" s="185"/>
      <c r="I209" s="185"/>
    </row>
    <row r="210" spans="1:10" ht="25.5" x14ac:dyDescent="0.2">
      <c r="A210" s="29" t="s">
        <v>170</v>
      </c>
      <c r="B210" s="24">
        <v>448</v>
      </c>
      <c r="C210" s="24">
        <f>'Wybór sądu'!H197</f>
        <v>440</v>
      </c>
      <c r="D210" s="145">
        <f t="shared" si="26"/>
        <v>98.214285714285708</v>
      </c>
      <c r="E210" s="24">
        <v>546</v>
      </c>
      <c r="F210" s="24">
        <f>'Wybór sądu'!I197</f>
        <v>405</v>
      </c>
      <c r="G210" s="145">
        <f t="shared" ref="G210:G215" si="35">F210*100/E210</f>
        <v>74.175824175824175</v>
      </c>
      <c r="H210" s="24">
        <v>569</v>
      </c>
      <c r="I210" s="24">
        <f>'Wybór sądu'!J197</f>
        <v>838</v>
      </c>
      <c r="J210" s="145">
        <f t="shared" ref="J210:J215" si="36">I210*100/H210</f>
        <v>147.27592267135324</v>
      </c>
    </row>
    <row r="211" spans="1:10" x14ac:dyDescent="0.2">
      <c r="A211" s="29" t="s">
        <v>171</v>
      </c>
      <c r="B211" s="24">
        <v>0</v>
      </c>
      <c r="C211" s="24">
        <f>'Wybór sądu'!H198</f>
        <v>1</v>
      </c>
      <c r="D211" s="145" t="s">
        <v>383</v>
      </c>
      <c r="E211" s="24">
        <v>10</v>
      </c>
      <c r="F211" s="24">
        <f>'Wybór sądu'!I198</f>
        <v>4</v>
      </c>
      <c r="G211" s="145">
        <f t="shared" si="35"/>
        <v>40</v>
      </c>
      <c r="H211" s="24">
        <v>125</v>
      </c>
      <c r="I211" s="24">
        <f>'Wybór sądu'!J198</f>
        <v>97</v>
      </c>
      <c r="J211" s="145">
        <f t="shared" si="36"/>
        <v>77.599999999999994</v>
      </c>
    </row>
    <row r="212" spans="1:10" ht="24" x14ac:dyDescent="0.2">
      <c r="A212" s="35" t="s">
        <v>80</v>
      </c>
      <c r="B212" s="24">
        <v>0</v>
      </c>
      <c r="C212" s="24">
        <f>'Wybór sądu'!H199</f>
        <v>1</v>
      </c>
      <c r="D212" s="145" t="s">
        <v>383</v>
      </c>
      <c r="E212" s="24">
        <v>26</v>
      </c>
      <c r="F212" s="24">
        <f>'Wybór sądu'!I199</f>
        <v>2</v>
      </c>
      <c r="G212" s="145">
        <f t="shared" si="35"/>
        <v>7.6923076923076925</v>
      </c>
      <c r="H212" s="24">
        <v>2</v>
      </c>
      <c r="I212" s="24">
        <f>'Wybór sądu'!J199</f>
        <v>1</v>
      </c>
      <c r="J212" s="145">
        <f t="shared" si="36"/>
        <v>50</v>
      </c>
    </row>
    <row r="213" spans="1:10" ht="25.5" x14ac:dyDescent="0.2">
      <c r="A213" s="25" t="s">
        <v>172</v>
      </c>
      <c r="B213" s="24">
        <v>147490</v>
      </c>
      <c r="C213" s="24">
        <f>'Wybór sądu'!H202</f>
        <v>155589</v>
      </c>
      <c r="D213" s="145">
        <f t="shared" si="26"/>
        <v>105.49121974371144</v>
      </c>
      <c r="E213" s="24">
        <v>144045</v>
      </c>
      <c r="F213" s="24">
        <f>'Wybór sądu'!I202</f>
        <v>157066</v>
      </c>
      <c r="G213" s="145">
        <f t="shared" si="35"/>
        <v>109.0395362560311</v>
      </c>
      <c r="H213" s="24">
        <v>30821</v>
      </c>
      <c r="I213" s="24">
        <f>'Wybór sądu'!J202</f>
        <v>36597</v>
      </c>
      <c r="J213" s="145">
        <f t="shared" si="36"/>
        <v>118.74046916063723</v>
      </c>
    </row>
    <row r="214" spans="1:10" ht="25.5" x14ac:dyDescent="0.2">
      <c r="A214" s="36" t="s">
        <v>173</v>
      </c>
      <c r="B214" s="34">
        <v>22790</v>
      </c>
      <c r="C214" s="34">
        <f>'Wybór sądu'!H203</f>
        <v>24027</v>
      </c>
      <c r="D214" s="145">
        <f t="shared" si="26"/>
        <v>105.42781921895568</v>
      </c>
      <c r="E214" s="34">
        <v>22397</v>
      </c>
      <c r="F214" s="34">
        <f>'Wybór sądu'!I203</f>
        <v>23649</v>
      </c>
      <c r="G214" s="145">
        <f t="shared" si="35"/>
        <v>105.59003437960442</v>
      </c>
      <c r="H214" s="34">
        <v>3185</v>
      </c>
      <c r="I214" s="34">
        <f>'Wybór sądu'!J203</f>
        <v>4647</v>
      </c>
      <c r="J214" s="145">
        <f t="shared" si="36"/>
        <v>145.9026687598116</v>
      </c>
    </row>
    <row r="215" spans="1:10" x14ac:dyDescent="0.2">
      <c r="A215" s="36" t="s">
        <v>174</v>
      </c>
      <c r="B215" s="34">
        <v>124700</v>
      </c>
      <c r="C215" s="34">
        <f>'Wybór sądu'!H204</f>
        <v>131562</v>
      </c>
      <c r="D215" s="145">
        <f t="shared" si="26"/>
        <v>105.5028067361668</v>
      </c>
      <c r="E215" s="34">
        <v>121648</v>
      </c>
      <c r="F215" s="34">
        <f>'Wybór sądu'!I204</f>
        <v>133417</v>
      </c>
      <c r="G215" s="145">
        <f t="shared" si="35"/>
        <v>109.67463501249507</v>
      </c>
      <c r="H215" s="34">
        <v>27636</v>
      </c>
      <c r="I215" s="34">
        <f>'Wybór sądu'!J204</f>
        <v>31950</v>
      </c>
      <c r="J215" s="145">
        <f t="shared" si="36"/>
        <v>115.61007381676075</v>
      </c>
    </row>
    <row r="217" spans="1:10" ht="12" x14ac:dyDescent="0.2">
      <c r="A217" s="168" t="s">
        <v>175</v>
      </c>
      <c r="B217" s="168"/>
      <c r="C217" s="168"/>
      <c r="D217" s="168"/>
      <c r="E217" s="168"/>
      <c r="F217" s="168"/>
      <c r="G217" s="168"/>
      <c r="H217" s="168"/>
      <c r="I217" s="168"/>
    </row>
    <row r="218" spans="1:10" ht="86.25" customHeight="1" x14ac:dyDescent="0.2">
      <c r="A218" s="167" t="s">
        <v>176</v>
      </c>
      <c r="B218" s="167"/>
      <c r="C218" s="168"/>
      <c r="D218" s="168"/>
      <c r="E218" s="168"/>
      <c r="F218" s="168"/>
      <c r="G218" s="168"/>
      <c r="H218" s="168"/>
      <c r="I218" s="168"/>
    </row>
    <row r="219" spans="1:10" ht="5.25" customHeight="1" x14ac:dyDescent="0.2">
      <c r="A219" s="186"/>
      <c r="B219" s="186"/>
      <c r="C219" s="187"/>
      <c r="D219" s="187"/>
      <c r="E219" s="187"/>
      <c r="F219" s="187"/>
      <c r="G219" s="187"/>
      <c r="H219" s="187"/>
      <c r="I219" s="187"/>
    </row>
    <row r="220" spans="1:10" ht="36" x14ac:dyDescent="0.2">
      <c r="A220" s="82" t="s">
        <v>177</v>
      </c>
      <c r="B220" s="82"/>
      <c r="C220" s="83"/>
      <c r="D220" s="83"/>
      <c r="E220" s="83"/>
      <c r="F220" s="83"/>
      <c r="G220" s="83"/>
      <c r="H220" s="83"/>
      <c r="I220" s="83"/>
    </row>
    <row r="221" spans="1:10" ht="49.5" customHeight="1" x14ac:dyDescent="0.2">
      <c r="A221" s="84"/>
      <c r="B221" s="84"/>
      <c r="C221" s="84"/>
      <c r="D221" s="84"/>
      <c r="E221" s="84"/>
      <c r="F221" s="169" t="s">
        <v>178</v>
      </c>
      <c r="G221" s="169"/>
      <c r="H221" s="169"/>
      <c r="I221" s="84"/>
    </row>
    <row r="222" spans="1:10" x14ac:dyDescent="0.2">
      <c r="A222" s="64"/>
      <c r="B222" s="64"/>
      <c r="C222" s="65"/>
      <c r="D222" s="65"/>
      <c r="E222" s="65"/>
      <c r="F222" s="65"/>
      <c r="G222" s="65"/>
      <c r="H222" s="65"/>
      <c r="I222" s="65"/>
    </row>
    <row r="224" spans="1:10" ht="12.75" customHeight="1" x14ac:dyDescent="0.2">
      <c r="C224" s="83"/>
      <c r="D224" s="83"/>
      <c r="E224" s="83"/>
    </row>
    <row r="225" spans="9:9" x14ac:dyDescent="0.2">
      <c r="I225" s="68"/>
    </row>
    <row r="226" spans="9:9" x14ac:dyDescent="0.2">
      <c r="I226" s="68"/>
    </row>
  </sheetData>
  <mergeCells count="27">
    <mergeCell ref="A2:I2"/>
    <mergeCell ref="A3:I3"/>
    <mergeCell ref="A4:A6"/>
    <mergeCell ref="B4:D4"/>
    <mergeCell ref="E4:G4"/>
    <mergeCell ref="H4:J4"/>
    <mergeCell ref="C5:D5"/>
    <mergeCell ref="F5:G5"/>
    <mergeCell ref="I5:J5"/>
    <mergeCell ref="B6:C6"/>
    <mergeCell ref="A192:I192"/>
    <mergeCell ref="E6:F6"/>
    <mergeCell ref="H6:I6"/>
    <mergeCell ref="A22:I22"/>
    <mergeCell ref="A37:I37"/>
    <mergeCell ref="A66:I66"/>
    <mergeCell ref="A87:I87"/>
    <mergeCell ref="A110:I110"/>
    <mergeCell ref="A124:I124"/>
    <mergeCell ref="A147:I147"/>
    <mergeCell ref="A159:I159"/>
    <mergeCell ref="A181:I181"/>
    <mergeCell ref="A209:I209"/>
    <mergeCell ref="A217:I217"/>
    <mergeCell ref="A218:I218"/>
    <mergeCell ref="A219:I219"/>
    <mergeCell ref="F221:H221"/>
  </mergeCells>
  <pageMargins left="0.31496062992125984" right="0.31496062992125984" top="0.74803149606299213" bottom="0.35433070866141736" header="0.31496062992125984" footer="0.31496062992125984"/>
  <pageSetup paperSize="9" orientation="landscape" r:id="rId1"/>
  <headerFooter>
    <oddHeader>&amp;LWydział Statystycznej Informacji Zarządczej
DEPARTAMENT STRATEGII I DEREGULACJI&amp;R&amp;D</oddHeader>
    <oddFooter>&amp;R&amp;P</oddFooter>
  </headerFooter>
  <rowBreaks count="13" manualBreakCount="13">
    <brk id="21" max="16383" man="1"/>
    <brk id="36" max="16383" man="1"/>
    <brk id="51" max="16383" man="1"/>
    <brk id="65" max="16383" man="1"/>
    <brk id="86" max="16383" man="1"/>
    <brk id="109" max="16383" man="1"/>
    <brk id="123" max="16383" man="1"/>
    <brk id="134" max="16383" man="1"/>
    <brk id="146" max="16383" man="1"/>
    <brk id="158" max="16383" man="1"/>
    <brk id="180" max="16383" man="1"/>
    <brk id="191" max="16383" man="1"/>
    <brk id="208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226"/>
  <sheetViews>
    <sheetView tabSelected="1" workbookViewId="0">
      <selection activeCell="N35" sqref="N35"/>
    </sheetView>
  </sheetViews>
  <sheetFormatPr defaultRowHeight="12.75" x14ac:dyDescent="0.2"/>
  <cols>
    <col min="1" max="1" width="44.5" style="49" customWidth="1"/>
    <col min="2" max="2" width="14.83203125" style="49" customWidth="1"/>
    <col min="3" max="9" width="14.83203125" style="67" customWidth="1"/>
    <col min="10" max="10" width="14.83203125" style="39" customWidth="1"/>
    <col min="11" max="11" width="1.1640625" style="39" customWidth="1"/>
    <col min="12" max="16384" width="9.33203125" style="39"/>
  </cols>
  <sheetData>
    <row r="2" spans="1:11" ht="15" customHeight="1" x14ac:dyDescent="0.25">
      <c r="A2" s="190" t="s">
        <v>384</v>
      </c>
      <c r="B2" s="190"/>
      <c r="C2" s="190"/>
      <c r="D2" s="190"/>
      <c r="E2" s="190"/>
      <c r="F2" s="190"/>
      <c r="G2" s="190"/>
      <c r="H2" s="190"/>
      <c r="I2" s="190"/>
    </row>
    <row r="3" spans="1:11" ht="15" customHeight="1" x14ac:dyDescent="0.2">
      <c r="A3" s="178" t="s">
        <v>416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</row>
    <row r="4" spans="1:11" ht="35.25" customHeight="1" x14ac:dyDescent="0.2">
      <c r="A4" s="191" t="s">
        <v>6</v>
      </c>
      <c r="B4" s="194" t="s">
        <v>179</v>
      </c>
      <c r="C4" s="194"/>
      <c r="D4" s="194"/>
      <c r="E4" s="193" t="s">
        <v>385</v>
      </c>
      <c r="F4" s="193"/>
      <c r="G4" s="193"/>
      <c r="H4" s="194" t="s">
        <v>386</v>
      </c>
      <c r="I4" s="194"/>
      <c r="J4" s="194"/>
    </row>
    <row r="5" spans="1:11" x14ac:dyDescent="0.2">
      <c r="A5" s="191"/>
      <c r="B5" s="156" t="s">
        <v>414</v>
      </c>
      <c r="C5" s="181" t="s">
        <v>390</v>
      </c>
      <c r="D5" s="181"/>
      <c r="E5" s="161" t="s">
        <v>414</v>
      </c>
      <c r="F5" s="195" t="s">
        <v>390</v>
      </c>
      <c r="G5" s="195"/>
      <c r="H5" s="163" t="s">
        <v>414</v>
      </c>
      <c r="I5" s="181" t="s">
        <v>390</v>
      </c>
      <c r="J5" s="181"/>
    </row>
    <row r="6" spans="1:11" ht="15" customHeight="1" x14ac:dyDescent="0.2">
      <c r="A6" s="191"/>
      <c r="B6" s="181" t="s">
        <v>10</v>
      </c>
      <c r="C6" s="181"/>
      <c r="D6" s="165" t="s">
        <v>415</v>
      </c>
      <c r="E6" s="193" t="s">
        <v>10</v>
      </c>
      <c r="F6" s="193"/>
      <c r="G6" s="161" t="s">
        <v>415</v>
      </c>
      <c r="H6" s="181" t="s">
        <v>10</v>
      </c>
      <c r="I6" s="181"/>
      <c r="J6" s="165" t="s">
        <v>415</v>
      </c>
    </row>
    <row r="7" spans="1:11" ht="15" x14ac:dyDescent="0.2">
      <c r="A7" s="69" t="s">
        <v>11</v>
      </c>
      <c r="B7" s="153">
        <f>IF('Tabl. II (2)'!B7&gt;0,'Tabl. II (2)'!E7/'Tabl. II (2)'!B7*100,"X")</f>
        <v>97.966882781291432</v>
      </c>
      <c r="C7" s="153">
        <f>IF('Tabl. II (2)'!C7&gt;0,'Tabl. II (2)'!F7/'Tabl. II (2)'!C7*100,"X")</f>
        <v>103.41501523412356</v>
      </c>
      <c r="D7" s="71">
        <f t="shared" ref="D7:D15" si="0">C7*100/B7</f>
        <v>105.56119812957094</v>
      </c>
      <c r="E7" s="154">
        <f>IF('Tabl. II (2)'!E7&gt;0,'Tabl. II (2)'!H7/('Tabl. II (2)'!E7/91.25),"X")</f>
        <v>47.16904441009811</v>
      </c>
      <c r="F7" s="154">
        <f>IF('Tabl. II (2)'!F7&gt;0,'Tabl. II (2)'!I7/('Tabl. II (2)'!F7/91.25),"X")</f>
        <v>56.787925928303288</v>
      </c>
      <c r="G7" s="154">
        <f>F7*100/E7</f>
        <v>120.39236036790673</v>
      </c>
      <c r="H7" s="153">
        <f>IF('Tabl. II (2)'!B7&gt;0,'Tabl. II (2)'!H7*3/'Tabl. II (2)'!B7,"X")</f>
        <v>1.5192342722069956</v>
      </c>
      <c r="I7" s="153">
        <f>IF('Tabl. II (2)'!C7&gt;0,'Tabl. II (2)'!I7*3/'Tabl. II (2)'!C7,"X")</f>
        <v>1.9307586493117033</v>
      </c>
      <c r="J7" s="71">
        <f>I7*100/H7</f>
        <v>127.08761806083304</v>
      </c>
    </row>
    <row r="8" spans="1:11" ht="26.25" thickBot="1" x14ac:dyDescent="0.25">
      <c r="A8" s="72" t="s">
        <v>12</v>
      </c>
      <c r="B8" s="74">
        <f>IF('Tabl. II (2)'!B8&gt;0,'Tabl. II (2)'!E8/'Tabl. II (2)'!B8*100,"X")</f>
        <v>90.233043478260868</v>
      </c>
      <c r="C8" s="74">
        <f>IF('Tabl. II (2)'!C8&gt;0,'Tabl. II (2)'!F8/'Tabl. II (2)'!C8*100,"X")</f>
        <v>97.482498189467876</v>
      </c>
      <c r="D8" s="74">
        <f t="shared" si="0"/>
        <v>108.03414628583769</v>
      </c>
      <c r="E8" s="40">
        <f>IF('Tabl. II (2)'!E8&gt;0,'Tabl. II (2)'!H8/('Tabl. II (2)'!E8/91.25),"X")</f>
        <v>81.914655770565105</v>
      </c>
      <c r="F8" s="40">
        <f>IF('Tabl. II (2)'!F8&gt;0,'Tabl. II (2)'!I8/('Tabl. II (2)'!F8/91.25),"X")</f>
        <v>106.13820886546151</v>
      </c>
      <c r="G8" s="40">
        <f t="shared" ref="G8:G21" si="1">F8*100/E8</f>
        <v>129.57169613548055</v>
      </c>
      <c r="H8" s="74">
        <f>IF('Tabl. II (2)'!B8&gt;0,'Tabl. II (2)'!H8*3/'Tabl. II (2)'!B8,"X")</f>
        <v>2.4300521739130434</v>
      </c>
      <c r="I8" s="74">
        <f>IF('Tabl. II (2)'!C8&gt;0,'Tabl. II (2)'!I8*3/'Tabl. II (2)'!C8,"X")</f>
        <v>3.4016277545953031</v>
      </c>
      <c r="J8" s="74">
        <f t="shared" ref="J8:J21" si="2">I8*100/H8</f>
        <v>139.98167574804614</v>
      </c>
      <c r="K8" s="122"/>
    </row>
    <row r="9" spans="1:11" ht="27" thickTop="1" thickBot="1" x14ac:dyDescent="0.25">
      <c r="A9" s="75" t="s">
        <v>13</v>
      </c>
      <c r="B9" s="77">
        <f>IF('Tabl. II (2)'!B9&gt;0,'Tabl. II (2)'!E9/'Tabl. II (2)'!B9*100,"X")</f>
        <v>99.042123485285629</v>
      </c>
      <c r="C9" s="77">
        <f>IF('Tabl. II (2)'!C9&gt;0,'Tabl. II (2)'!F9/'Tabl. II (2)'!C9*100,"X")</f>
        <v>92.278349323777604</v>
      </c>
      <c r="D9" s="77">
        <f t="shared" si="0"/>
        <v>93.170810637442671</v>
      </c>
      <c r="E9" s="41">
        <f>IF('Tabl. II (2)'!E9&gt;0,'Tabl. II (2)'!H9/('Tabl. II (2)'!E9/91.25),"X")</f>
        <v>26.645595432300166</v>
      </c>
      <c r="F9" s="41">
        <f>IF('Tabl. II (2)'!F9&gt;0,'Tabl. II (2)'!I9/('Tabl. II (2)'!F9/91.25),"X")</f>
        <v>36.73775522986346</v>
      </c>
      <c r="G9" s="41">
        <f t="shared" si="1"/>
        <v>137.87552739515604</v>
      </c>
      <c r="H9" s="77">
        <f>IF('Tabl. II (2)'!B9&gt;0,'Tabl. II (2)'!H9*3/'Tabl. II (2)'!B9,"X")</f>
        <v>0.86762839007501447</v>
      </c>
      <c r="I9" s="77">
        <f>IF('Tabl. II (2)'!C9&gt;0,'Tabl. II (2)'!I9*3/'Tabl. II (2)'!C9,"X")</f>
        <v>1.1145532308403652</v>
      </c>
      <c r="J9" s="77">
        <f t="shared" si="2"/>
        <v>128.45974654471621</v>
      </c>
    </row>
    <row r="10" spans="1:11" ht="26.25" thickTop="1" x14ac:dyDescent="0.2">
      <c r="A10" s="33" t="s">
        <v>14</v>
      </c>
      <c r="B10" s="42">
        <f>IF('Tabl. II (2)'!B10&gt;0,'Tabl. II (2)'!E10/'Tabl. II (2)'!B10*100,"X")</f>
        <v>84.826883910386968</v>
      </c>
      <c r="C10" s="42">
        <f>IF('Tabl. II (2)'!C10&gt;0,'Tabl. II (2)'!F10/'Tabl. II (2)'!C10*100,"X")</f>
        <v>82.10526315789474</v>
      </c>
      <c r="D10" s="145">
        <f t="shared" si="0"/>
        <v>96.791558728754651</v>
      </c>
      <c r="E10" s="42">
        <f>IF('Tabl. II (2)'!E10&gt;0,'Tabl. II (2)'!H10/('Tabl. II (2)'!E10/91.25),"X")</f>
        <v>60.687274909963982</v>
      </c>
      <c r="F10" s="42">
        <f>IF('Tabl. II (2)'!F10&gt;0,'Tabl. II (2)'!I10/('Tabl. II (2)'!F10/91.25),"X")</f>
        <v>69.022435897435898</v>
      </c>
      <c r="G10" s="42">
        <f t="shared" si="1"/>
        <v>113.73461075627141</v>
      </c>
      <c r="H10" s="42">
        <f>IF('Tabl. II (2)'!B10&gt;0,'Tabl. II (2)'!H10*3/'Tabl. II (2)'!B10,"X")</f>
        <v>1.6924643584521384</v>
      </c>
      <c r="I10" s="42">
        <f>IF('Tabl. II (2)'!C10&gt;0,'Tabl. II (2)'!I10*3/'Tabl. II (2)'!C10,"X")</f>
        <v>1.8631578947368421</v>
      </c>
      <c r="J10" s="145">
        <f t="shared" si="2"/>
        <v>110.08550256507696</v>
      </c>
    </row>
    <row r="11" spans="1:11" ht="25.5" x14ac:dyDescent="0.2">
      <c r="A11" s="43" t="s">
        <v>15</v>
      </c>
      <c r="B11" s="44">
        <f>IF('Tabl. II (2)'!B11&gt;0,'Tabl. II (2)'!E11/'Tabl. II (2)'!B11*100,"X")</f>
        <v>87.850467289719631</v>
      </c>
      <c r="C11" s="44">
        <f>IF('Tabl. II (2)'!C11&gt;0,'Tabl. II (2)'!F11/'Tabl. II (2)'!C11*100,"X")</f>
        <v>71.929824561403507</v>
      </c>
      <c r="D11" s="145">
        <f t="shared" si="0"/>
        <v>81.877566256065691</v>
      </c>
      <c r="E11" s="44">
        <f>IF('Tabl. II (2)'!E11&gt;0,'Tabl. II (2)'!H11/('Tabl. II (2)'!E11/91.25),"X")</f>
        <v>40.771276595744681</v>
      </c>
      <c r="F11" s="44">
        <f>IF('Tabl. II (2)'!F11&gt;0,'Tabl. II (2)'!I11/('Tabl. II (2)'!F11/91.25),"X")</f>
        <v>63.429878048780488</v>
      </c>
      <c r="G11" s="42">
        <f t="shared" si="1"/>
        <v>155.57491289198606</v>
      </c>
      <c r="H11" s="44">
        <f>IF('Tabl. II (2)'!B11&gt;0,'Tabl. II (2)'!H11*3/'Tabl. II (2)'!B11,"X")</f>
        <v>1.1775700934579438</v>
      </c>
      <c r="I11" s="44">
        <f>IF('Tabl. II (2)'!C11&gt;0,'Tabl. II (2)'!I11*3/'Tabl. II (2)'!C11,"X")</f>
        <v>1.5</v>
      </c>
      <c r="J11" s="145">
        <f t="shared" si="2"/>
        <v>127.38095238095239</v>
      </c>
    </row>
    <row r="12" spans="1:11" ht="52.5" x14ac:dyDescent="0.2">
      <c r="A12" s="45" t="s">
        <v>16</v>
      </c>
      <c r="B12" s="42">
        <f>IF('Tabl. II (2)'!B12&gt;0,'Tabl. II (2)'!E12/'Tabl. II (2)'!B12*100,"X")</f>
        <v>100</v>
      </c>
      <c r="C12" s="42">
        <f>IF('Tabl. II (2)'!C12&gt;0,'Tabl. II (2)'!F12/'Tabl. II (2)'!C12*100,"X")</f>
        <v>70.833333333333343</v>
      </c>
      <c r="D12" s="145">
        <f t="shared" si="0"/>
        <v>70.833333333333343</v>
      </c>
      <c r="E12" s="42">
        <f>IF('Tabl. II (2)'!E12&gt;0,'Tabl. II (2)'!H12/('Tabl. II (2)'!E12/91.25),"X")</f>
        <v>22.025862068965516</v>
      </c>
      <c r="F12" s="42">
        <f>IF('Tabl. II (2)'!F12&gt;0,'Tabl. II (2)'!I12/('Tabl. II (2)'!F12/91.25),"X")</f>
        <v>69.779411764705884</v>
      </c>
      <c r="G12" s="42">
        <f t="shared" si="1"/>
        <v>316.80672268907563</v>
      </c>
      <c r="H12" s="42">
        <f>IF('Tabl. II (2)'!B12&gt;0,'Tabl. II (2)'!H12*3/'Tabl. II (2)'!B12,"X")</f>
        <v>0.72413793103448276</v>
      </c>
      <c r="I12" s="42">
        <f>IF('Tabl. II (2)'!C12&gt;0,'Tabl. II (2)'!I12*3/'Tabl. II (2)'!C12,"X")</f>
        <v>1.625</v>
      </c>
      <c r="J12" s="145">
        <f t="shared" si="2"/>
        <v>224.4047619047619</v>
      </c>
    </row>
    <row r="13" spans="1:11" x14ac:dyDescent="0.2">
      <c r="A13" s="46" t="s">
        <v>17</v>
      </c>
      <c r="B13" s="42">
        <f>IF('Tabl. II (2)'!B13&gt;0,'Tabl. II (2)'!E13/'Tabl. II (2)'!B13*100,"X")</f>
        <v>83.333333333333343</v>
      </c>
      <c r="C13" s="42">
        <f>IF('Tabl. II (2)'!C13&gt;0,'Tabl. II (2)'!F13/'Tabl. II (2)'!C13*100,"X")</f>
        <v>72.222222222222214</v>
      </c>
      <c r="D13" s="145">
        <f t="shared" si="0"/>
        <v>86.666666666666657</v>
      </c>
      <c r="E13" s="42">
        <f>IF('Tabl. II (2)'!E13&gt;0,'Tabl. II (2)'!H13/('Tabl. II (2)'!E13/91.25),"X")</f>
        <v>49.134615384615387</v>
      </c>
      <c r="F13" s="42">
        <f>IF('Tabl. II (2)'!F13&gt;0,'Tabl. II (2)'!I13/('Tabl. II (2)'!F13/91.25),"X")</f>
        <v>61.769230769230774</v>
      </c>
      <c r="G13" s="42">
        <f t="shared" si="1"/>
        <v>125.71428571428571</v>
      </c>
      <c r="H13" s="42">
        <f>IF('Tabl. II (2)'!B13&gt;0,'Tabl. II (2)'!H13*3/'Tabl. II (2)'!B13,"X")</f>
        <v>1.3461538461538463</v>
      </c>
      <c r="I13" s="42">
        <f>IF('Tabl. II (2)'!C13&gt;0,'Tabl. II (2)'!I13*3/'Tabl. II (2)'!C13,"X")</f>
        <v>1.4666666666666666</v>
      </c>
      <c r="J13" s="145">
        <f t="shared" si="2"/>
        <v>108.95238095238093</v>
      </c>
    </row>
    <row r="14" spans="1:11" x14ac:dyDescent="0.2">
      <c r="A14" s="26" t="s">
        <v>18</v>
      </c>
      <c r="B14" s="42">
        <f>IF('Tabl. II (2)'!B14&gt;0,'Tabl. II (2)'!E14/'Tabl. II (2)'!B14*100,"X")</f>
        <v>98.467884502062461</v>
      </c>
      <c r="C14" s="42">
        <f>IF('Tabl. II (2)'!C14&gt;0,'Tabl. II (2)'!F14/'Tabl. II (2)'!C14*100,"X")</f>
        <v>94.572271386430671</v>
      </c>
      <c r="D14" s="145">
        <f t="shared" si="0"/>
        <v>96.043772916081906</v>
      </c>
      <c r="E14" s="42">
        <f>IF('Tabl. II (2)'!E14&gt;0,'Tabl. II (2)'!H14/('Tabl. II (2)'!E14/91.25),"X")</f>
        <v>14.798773189706763</v>
      </c>
      <c r="F14" s="42">
        <f>IF('Tabl. II (2)'!F14&gt;0,'Tabl. II (2)'!I14/('Tabl. II (2)'!F14/91.25),"X")</f>
        <v>17.646600124766064</v>
      </c>
      <c r="G14" s="42">
        <f t="shared" si="1"/>
        <v>119.2436690430535</v>
      </c>
      <c r="H14" s="42">
        <f>IF('Tabl. II (2)'!B14&gt;0,'Tabl. II (2)'!H14*3/'Tabl. II (2)'!B14,"X")</f>
        <v>0.47908073070123747</v>
      </c>
      <c r="I14" s="42">
        <f>IF('Tabl. II (2)'!C14&gt;0,'Tabl. II (2)'!I14*3/'Tabl. II (2)'!C14,"X")</f>
        <v>0.54867256637168138</v>
      </c>
      <c r="J14" s="145">
        <f t="shared" si="2"/>
        <v>114.52611871251456</v>
      </c>
    </row>
    <row r="15" spans="1:11" x14ac:dyDescent="0.2">
      <c r="A15" s="25" t="s">
        <v>19</v>
      </c>
      <c r="B15" s="42">
        <f>IF('Tabl. II (2)'!B15&gt;0,'Tabl. II (2)'!E15/'Tabl. II (2)'!B15*100,"X")</f>
        <v>96.336996336996336</v>
      </c>
      <c r="C15" s="42">
        <f>IF('Tabl. II (2)'!C15&gt;0,'Tabl. II (2)'!F15/'Tabl. II (2)'!C15*100,"X")</f>
        <v>91.422594142259413</v>
      </c>
      <c r="D15" s="145">
        <f t="shared" si="0"/>
        <v>94.898738406223643</v>
      </c>
      <c r="E15" s="42">
        <f>IF('Tabl. II (2)'!E15&gt;0,'Tabl. II (2)'!H15/('Tabl. II (2)'!E15/91.25),"X")</f>
        <v>42.502376425855509</v>
      </c>
      <c r="F15" s="42">
        <f>IF('Tabl. II (2)'!F15&gt;0,'Tabl. II (2)'!I15/('Tabl. II (2)'!F15/91.25),"X")</f>
        <v>55.125858123569792</v>
      </c>
      <c r="G15" s="42">
        <f t="shared" si="1"/>
        <v>129.70064913837388</v>
      </c>
      <c r="H15" s="42">
        <f>IF('Tabl. II (2)'!B15&gt;0,'Tabl. II (2)'!H15*3/'Tabl. II (2)'!B15,"X")</f>
        <v>1.3461538461538463</v>
      </c>
      <c r="I15" s="42">
        <f>IF('Tabl. II (2)'!C15&gt;0,'Tabl. II (2)'!I15*3/'Tabl. II (2)'!C15,"X")</f>
        <v>1.6569037656903767</v>
      </c>
      <c r="J15" s="145">
        <f t="shared" si="2"/>
        <v>123.08427973699939</v>
      </c>
    </row>
    <row r="16" spans="1:11" x14ac:dyDescent="0.2">
      <c r="A16" s="47" t="s">
        <v>20</v>
      </c>
      <c r="B16" s="42"/>
      <c r="C16" s="42"/>
      <c r="D16" s="145"/>
      <c r="E16" s="42"/>
      <c r="F16" s="42"/>
      <c r="G16" s="42"/>
      <c r="H16" s="42"/>
      <c r="I16" s="42"/>
      <c r="J16" s="145"/>
    </row>
    <row r="17" spans="1:10" x14ac:dyDescent="0.2">
      <c r="A17" s="48" t="s">
        <v>21</v>
      </c>
      <c r="B17" s="44" t="str">
        <f>IF('Tabl. II (2)'!B17&gt;0,'Tabl. II (2)'!E17/'Tabl. II (2)'!B17*100,"X")</f>
        <v>X</v>
      </c>
      <c r="C17" s="44" t="str">
        <f>IF('Tabl. II (2)'!C17&gt;0,'Tabl. II (2)'!F17/'Tabl. II (2)'!C17*100,"X")</f>
        <v>X</v>
      </c>
      <c r="D17" s="44" t="s">
        <v>383</v>
      </c>
      <c r="E17" s="44" t="str">
        <f>IF('Tabl. II (2)'!E17&gt;0,'Tabl. II (2)'!H17/('Tabl. II (2)'!E17/91.25),"X")</f>
        <v>X</v>
      </c>
      <c r="F17" s="44">
        <f>IF('Tabl. II (2)'!F17&gt;0,'Tabl. II (2)'!I17/('Tabl. II (2)'!F17/91.25),"X")</f>
        <v>0</v>
      </c>
      <c r="G17" s="42" t="s">
        <v>383</v>
      </c>
      <c r="H17" s="44" t="str">
        <f>IF('Tabl. II (2)'!B17&gt;0,'Tabl. II (2)'!H17*3/'Tabl. II (2)'!B17,"X")</f>
        <v>X</v>
      </c>
      <c r="I17" s="44" t="str">
        <f>IF('Tabl. II (2)'!C17&gt;0,'Tabl. II (2)'!I17*3/'Tabl. II (2)'!C17,"X")</f>
        <v>X</v>
      </c>
      <c r="J17" s="145" t="s">
        <v>383</v>
      </c>
    </row>
    <row r="18" spans="1:10" ht="25.5" x14ac:dyDescent="0.2">
      <c r="A18" s="33" t="s">
        <v>22</v>
      </c>
      <c r="B18" s="42">
        <f>IF('Tabl. II (2)'!B18&gt;0,'Tabl. II (2)'!E18/'Tabl. II (2)'!B18*100,"X")</f>
        <v>94.488188976377955</v>
      </c>
      <c r="C18" s="42">
        <f>IF('Tabl. II (2)'!C18&gt;0,'Tabl. II (2)'!F18/'Tabl. II (2)'!C18*100,"X")</f>
        <v>91.304347826086953</v>
      </c>
      <c r="D18" s="145">
        <f>C18*100/B18</f>
        <v>96.630434782608702</v>
      </c>
      <c r="E18" s="42">
        <f>IF('Tabl. II (2)'!E18&gt;0,'Tabl. II (2)'!H18/('Tabl. II (2)'!E18/91.25),"X")</f>
        <v>13.6875</v>
      </c>
      <c r="F18" s="42">
        <f>IF('Tabl. II (2)'!F18&gt;0,'Tabl. II (2)'!I18/('Tabl. II (2)'!F18/91.25),"X")</f>
        <v>13.759920634920634</v>
      </c>
      <c r="G18" s="42">
        <f t="shared" si="1"/>
        <v>100.52910052910052</v>
      </c>
      <c r="H18" s="42">
        <f>IF('Tabl. II (2)'!B18&gt;0,'Tabl. II (2)'!H18*3/'Tabl. II (2)'!B18,"X")</f>
        <v>0.42519685039370081</v>
      </c>
      <c r="I18" s="42">
        <f>IF('Tabl. II (2)'!C18&gt;0,'Tabl. II (2)'!I18*3/'Tabl. II (2)'!C18,"X")</f>
        <v>0.41304347826086957</v>
      </c>
      <c r="J18" s="145">
        <f t="shared" si="2"/>
        <v>97.141706924315613</v>
      </c>
    </row>
    <row r="19" spans="1:10" ht="38.25" x14ac:dyDescent="0.2">
      <c r="A19" s="33" t="s">
        <v>23</v>
      </c>
      <c r="B19" s="42">
        <f>IF('Tabl. II (2)'!B19&gt;0,'Tabl. II (2)'!E19/'Tabl. II (2)'!B19*100,"X")</f>
        <v>102.31029675363474</v>
      </c>
      <c r="C19" s="42">
        <f>IF('Tabl. II (2)'!C19&gt;0,'Tabl. II (2)'!F19/'Tabl. II (2)'!C19*100,"X")</f>
        <v>94.178957718780737</v>
      </c>
      <c r="D19" s="145">
        <f>C19*100/B19</f>
        <v>92.052276952695735</v>
      </c>
      <c r="E19" s="42">
        <f>IF('Tabl. II (2)'!E19&gt;0,'Tabl. II (2)'!H19/('Tabl. II (2)'!E19/91.25),"X")</f>
        <v>22.292923885536304</v>
      </c>
      <c r="F19" s="42">
        <f>IF('Tabl. II (2)'!F19&gt;0,'Tabl. II (2)'!I19/('Tabl. II (2)'!F19/91.25),"X")</f>
        <v>34.792754228440174</v>
      </c>
      <c r="G19" s="42">
        <f t="shared" si="1"/>
        <v>156.07084295933825</v>
      </c>
      <c r="H19" s="42">
        <f>IF('Tabl. II (2)'!B19&gt;0,'Tabl. II (2)'!H19*3/'Tabl. II (2)'!B19,"X")</f>
        <v>0.74985062736506669</v>
      </c>
      <c r="I19" s="42">
        <f>IF('Tabl. II (2)'!C19&gt;0,'Tabl. II (2)'!I19*3/'Tabl. II (2)'!C19,"X")</f>
        <v>1.0772861356932153</v>
      </c>
      <c r="J19" s="145">
        <f t="shared" si="2"/>
        <v>143.6667646033369</v>
      </c>
    </row>
    <row r="20" spans="1:10" x14ac:dyDescent="0.2">
      <c r="A20" s="25" t="s">
        <v>24</v>
      </c>
      <c r="B20" s="42">
        <f>IF('Tabl. II (2)'!B20&gt;0,'Tabl. II (2)'!E20/'Tabl. II (2)'!B20*100,"X")</f>
        <v>107.91366906474819</v>
      </c>
      <c r="C20" s="42">
        <f>IF('Tabl. II (2)'!C20&gt;0,'Tabl. II (2)'!F20/'Tabl. II (2)'!C20*100,"X")</f>
        <v>75.151515151515142</v>
      </c>
      <c r="D20" s="145">
        <f>C20*100/B20</f>
        <v>69.640404040404036</v>
      </c>
      <c r="E20" s="42">
        <f>IF('Tabl. II (2)'!E20&gt;0,'Tabl. II (2)'!H20/('Tabl. II (2)'!E20/91.25),"X")</f>
        <v>69.350000000000009</v>
      </c>
      <c r="F20" s="42">
        <f>IF('Tabl. II (2)'!F20&gt;0,'Tabl. II (2)'!I20/('Tabl. II (2)'!F20/91.25),"X")</f>
        <v>112.59072580645162</v>
      </c>
      <c r="G20" s="42">
        <f t="shared" si="1"/>
        <v>162.35144312393885</v>
      </c>
      <c r="H20" s="42">
        <f>IF('Tabl. II (2)'!B20&gt;0,'Tabl. II (2)'!H20*3/'Tabl. II (2)'!B20,"X")</f>
        <v>2.4604316546762588</v>
      </c>
      <c r="I20" s="42">
        <f>IF('Tabl. II (2)'!C20&gt;0,'Tabl. II (2)'!I20*3/'Tabl. II (2)'!C20,"X")</f>
        <v>2.7818181818181817</v>
      </c>
      <c r="J20" s="145">
        <f t="shared" si="2"/>
        <v>113.06220095693782</v>
      </c>
    </row>
    <row r="21" spans="1:10" ht="25.5" x14ac:dyDescent="0.2">
      <c r="A21" s="23" t="s">
        <v>25</v>
      </c>
      <c r="B21" s="42">
        <f>IF('Tabl. II (2)'!B21&gt;0,'Tabl. II (2)'!E21/'Tabl. II (2)'!B21*100,"X")</f>
        <v>94.77124183006535</v>
      </c>
      <c r="C21" s="42">
        <f>IF('Tabl. II (2)'!C21&gt;0,'Tabl. II (2)'!F21/'Tabl. II (2)'!C21*100,"X")</f>
        <v>88.571428571428569</v>
      </c>
      <c r="D21" s="145">
        <f>C21*100/B21</f>
        <v>93.458128078817737</v>
      </c>
      <c r="E21" s="42">
        <f>IF('Tabl. II (2)'!E21&gt;0,'Tabl. II (2)'!H21/('Tabl. II (2)'!E21/91.25),"X")</f>
        <v>30.836206896551726</v>
      </c>
      <c r="F21" s="42">
        <f>IF('Tabl. II (2)'!F21&gt;0,'Tabl. II (2)'!I21/('Tabl. II (2)'!F21/91.25),"X")</f>
        <v>38.266129032258064</v>
      </c>
      <c r="G21" s="42">
        <f t="shared" si="1"/>
        <v>124.09479921000657</v>
      </c>
      <c r="H21" s="42">
        <f>IF('Tabl. II (2)'!B21&gt;0,'Tabl. II (2)'!H21*3/'Tabl. II (2)'!B21,"X")</f>
        <v>0.96078431372549022</v>
      </c>
      <c r="I21" s="42">
        <f>IF('Tabl. II (2)'!C21&gt;0,'Tabl. II (2)'!I21*3/'Tabl. II (2)'!C21,"X")</f>
        <v>1.1142857142857143</v>
      </c>
      <c r="J21" s="145">
        <f t="shared" si="2"/>
        <v>115.97667638483965</v>
      </c>
    </row>
    <row r="22" spans="1:10" x14ac:dyDescent="0.2">
      <c r="A22" s="188" t="s">
        <v>26</v>
      </c>
      <c r="B22" s="188"/>
      <c r="C22" s="188"/>
      <c r="D22" s="188"/>
      <c r="E22" s="188"/>
      <c r="F22" s="188"/>
      <c r="G22" s="188"/>
      <c r="H22" s="188"/>
      <c r="I22" s="188"/>
    </row>
    <row r="23" spans="1:10" ht="26.25" thickBot="1" x14ac:dyDescent="0.25">
      <c r="A23" s="78" t="s">
        <v>27</v>
      </c>
      <c r="B23" s="80">
        <f>IF('Tabl. II (2)'!B23&gt;0,'Tabl. II (2)'!E23/'Tabl. II (2)'!B23*100,"X")</f>
        <v>90.28103044496487</v>
      </c>
      <c r="C23" s="80">
        <f>IF('Tabl. II (2)'!C23&gt;0,'Tabl. II (2)'!F23/'Tabl. II (2)'!C23*100,"X")</f>
        <v>92.311572999697304</v>
      </c>
      <c r="D23" s="80">
        <f t="shared" ref="D23:D60" si="3">C23*100/B23</f>
        <v>102.24913533299807</v>
      </c>
      <c r="E23" s="41">
        <f>IF('Tabl. II (2)'!E23&gt;0,'Tabl. II (2)'!H23/('Tabl. II (2)'!E23/91.25),"X")</f>
        <v>61.918233895373973</v>
      </c>
      <c r="F23" s="41">
        <f>IF('Tabl. II (2)'!F23&gt;0,'Tabl. II (2)'!I23/('Tabl. II (2)'!F23/91.25),"X")</f>
        <v>79.241583779648053</v>
      </c>
      <c r="G23" s="41">
        <f t="shared" ref="G23:G36" si="4">F23*100/E23</f>
        <v>127.9777842396896</v>
      </c>
      <c r="H23" s="80">
        <f>IF('Tabl. II (2)'!B23&gt;0,'Tabl. II (2)'!H23*3/'Tabl. II (2)'!B23,"X")</f>
        <v>1.8378220140515222</v>
      </c>
      <c r="I23" s="80">
        <f>IF('Tabl. II (2)'!C23&gt;0,'Tabl. II (2)'!I23*3/'Tabl. II (2)'!C23,"X")</f>
        <v>2.4049036424175161</v>
      </c>
      <c r="J23" s="80">
        <f t="shared" ref="J23:J36" si="5">I23*100/H23</f>
        <v>130.85617780341249</v>
      </c>
    </row>
    <row r="24" spans="1:10" ht="28.5" thickTop="1" x14ac:dyDescent="0.2">
      <c r="A24" s="33" t="s">
        <v>28</v>
      </c>
      <c r="B24" s="20">
        <f>IF('Tabl. II (2)'!B24&gt;0,'Tabl. II (2)'!E24/'Tabl. II (2)'!B24*100,"X")</f>
        <v>84.654390178809706</v>
      </c>
      <c r="C24" s="20">
        <f>IF('Tabl. II (2)'!C24&gt;0,'Tabl. II (2)'!F24/'Tabl. II (2)'!C24*100,"X")</f>
        <v>88.121335712464955</v>
      </c>
      <c r="D24" s="146">
        <f t="shared" si="3"/>
        <v>104.09541138543702</v>
      </c>
      <c r="E24" s="20">
        <f>IF('Tabl. II (2)'!E24&gt;0,'Tabl. II (2)'!H24/('Tabl. II (2)'!E24/91.25),"X")</f>
        <v>124.9077868852459</v>
      </c>
      <c r="F24" s="20">
        <f>IF('Tabl. II (2)'!F24&gt;0,'Tabl. II (2)'!I24/('Tabl. II (2)'!F24/91.25),"X")</f>
        <v>146.2058866068846</v>
      </c>
      <c r="G24" s="20">
        <f t="shared" si="4"/>
        <v>117.0510584269702</v>
      </c>
      <c r="H24" s="37">
        <f>IF('Tabl. II (2)'!B24&gt;0,'Tabl. II (2)'!H24*3/'Tabl. II (2)'!B24,"X")</f>
        <v>3.4763811048839073</v>
      </c>
      <c r="I24" s="37">
        <f>IF('Tabl. II (2)'!C24&gt;0,'Tabl. II (2)'!I24*3/'Tabl. II (2)'!C24,"X")</f>
        <v>4.2357889370379809</v>
      </c>
      <c r="J24" s="37">
        <f t="shared" si="5"/>
        <v>121.84478080056283</v>
      </c>
    </row>
    <row r="25" spans="1:10" ht="15" x14ac:dyDescent="0.2">
      <c r="A25" s="23" t="s">
        <v>29</v>
      </c>
      <c r="B25" s="20">
        <f>IF('Tabl. II (2)'!B25&gt;0,'Tabl. II (2)'!E25/'Tabl. II (2)'!B25*100,"X")</f>
        <v>94.894265574395121</v>
      </c>
      <c r="C25" s="20">
        <f>IF('Tabl. II (2)'!C25&gt;0,'Tabl. II (2)'!F25/'Tabl. II (2)'!C25*100,"X")</f>
        <v>96.592657726972959</v>
      </c>
      <c r="D25" s="146">
        <f t="shared" si="3"/>
        <v>101.78977322001226</v>
      </c>
      <c r="E25" s="20">
        <f>IF('Tabl. II (2)'!E25&gt;0,'Tabl. II (2)'!H25/('Tabl. II (2)'!E25/91.25),"X")</f>
        <v>26.526801847018671</v>
      </c>
      <c r="F25" s="20">
        <f>IF('Tabl. II (2)'!F25&gt;0,'Tabl. II (2)'!I25/('Tabl. II (2)'!F25/91.25),"X")</f>
        <v>35.947598998634504</v>
      </c>
      <c r="G25" s="20">
        <f t="shared" si="4"/>
        <v>135.51425914795917</v>
      </c>
      <c r="H25" s="37">
        <f>IF('Tabl. II (2)'!B25&gt;0,'Tabl. II (2)'!H25*3/'Tabl. II (2)'!B25,"X")</f>
        <v>0.82758620689655171</v>
      </c>
      <c r="I25" s="37">
        <f>IF('Tabl. II (2)'!C25&gt;0,'Tabl. II (2)'!I25*3/'Tabl. II (2)'!C25,"X")</f>
        <v>1.1415695757309299</v>
      </c>
      <c r="J25" s="37">
        <f t="shared" si="5"/>
        <v>137.93965706748736</v>
      </c>
    </row>
    <row r="26" spans="1:10" x14ac:dyDescent="0.2">
      <c r="A26" s="33" t="s">
        <v>30</v>
      </c>
      <c r="B26" s="20">
        <f>IF('Tabl. II (2)'!B26&gt;0,'Tabl. II (2)'!E26/'Tabl. II (2)'!B26*100,"X")</f>
        <v>91.666666666666657</v>
      </c>
      <c r="C26" s="20">
        <f>IF('Tabl. II (2)'!C26&gt;0,'Tabl. II (2)'!F26/'Tabl. II (2)'!C26*100,"X")</f>
        <v>110.11235955056181</v>
      </c>
      <c r="D26" s="146">
        <f t="shared" si="3"/>
        <v>120.12257405515835</v>
      </c>
      <c r="E26" s="20">
        <f>IF('Tabl. II (2)'!E26&gt;0,'Tabl. II (2)'!H26/('Tabl. II (2)'!E26/91.25),"X")</f>
        <v>27.651515151515152</v>
      </c>
      <c r="F26" s="20">
        <f>IF('Tabl. II (2)'!F26&gt;0,'Tabl. II (2)'!I26/('Tabl. II (2)'!F26/91.25),"X")</f>
        <v>24.209183673469386</v>
      </c>
      <c r="G26" s="20">
        <f t="shared" si="4"/>
        <v>87.551020408163268</v>
      </c>
      <c r="H26" s="37">
        <f>IF('Tabl. II (2)'!B26&gt;0,'Tabl. II (2)'!H26*3/'Tabl. II (2)'!B26,"X")</f>
        <v>0.83333333333333337</v>
      </c>
      <c r="I26" s="37">
        <f>IF('Tabl. II (2)'!C26&gt;0,'Tabl. II (2)'!I26*3/'Tabl. II (2)'!C26,"X")</f>
        <v>0.8764044943820225</v>
      </c>
      <c r="J26" s="37">
        <f t="shared" si="5"/>
        <v>105.1685393258427</v>
      </c>
    </row>
    <row r="27" spans="1:10" x14ac:dyDescent="0.2">
      <c r="A27" s="26" t="s">
        <v>31</v>
      </c>
      <c r="B27" s="20">
        <f>IF('Tabl. II (2)'!B27&gt;0,'Tabl. II (2)'!E27/'Tabl. II (2)'!B27*100,"X")</f>
        <v>83.488372093023258</v>
      </c>
      <c r="C27" s="20">
        <f>IF('Tabl. II (2)'!C27&gt;0,'Tabl. II (2)'!F27/'Tabl. II (2)'!C27*100,"X")</f>
        <v>81.181619256017498</v>
      </c>
      <c r="D27" s="146">
        <f t="shared" si="3"/>
        <v>97.237036991887251</v>
      </c>
      <c r="E27" s="20">
        <f>IF('Tabl. II (2)'!E27&gt;0,'Tabl. II (2)'!H27/('Tabl. II (2)'!E27/91.25),"X")</f>
        <v>64.307103064066851</v>
      </c>
      <c r="F27" s="20">
        <f>IF('Tabl. II (2)'!F27&gt;0,'Tabl. II (2)'!I27/('Tabl. II (2)'!F27/91.25),"X")</f>
        <v>79.93598382749326</v>
      </c>
      <c r="G27" s="20">
        <f t="shared" si="4"/>
        <v>124.30350617389173</v>
      </c>
      <c r="H27" s="37">
        <f>IF('Tabl. II (2)'!B27&gt;0,'Tabl. II (2)'!H27*3/'Tabl. II (2)'!B27,"X")</f>
        <v>1.7651162790697674</v>
      </c>
      <c r="I27" s="37">
        <f>IF('Tabl. II (2)'!C27&gt;0,'Tabl. II (2)'!I27*3/'Tabl. II (2)'!C27,"X")</f>
        <v>2.1334792122538295</v>
      </c>
      <c r="J27" s="37">
        <f t="shared" si="5"/>
        <v>120.86904628051998</v>
      </c>
    </row>
    <row r="28" spans="1:10" ht="27.75" x14ac:dyDescent="0.2">
      <c r="A28" s="49" t="s">
        <v>32</v>
      </c>
      <c r="B28" s="20">
        <f>IF('Tabl. II (2)'!B28&gt;0,'Tabl. II (2)'!E28/'Tabl. II (2)'!B28*100,"X")</f>
        <v>216.66666666666666</v>
      </c>
      <c r="C28" s="20">
        <f>IF('Tabl. II (2)'!C28&gt;0,'Tabl. II (2)'!F28/'Tabl. II (2)'!C28*100,"X")</f>
        <v>125</v>
      </c>
      <c r="D28" s="146">
        <f t="shared" si="3"/>
        <v>57.692307692307693</v>
      </c>
      <c r="E28" s="50">
        <f>IF('Tabl. II (2)'!E28&gt;0,'Tabl. II (2)'!H28/('Tabl. II (2)'!E28/91.25),"X")</f>
        <v>14.038461538461538</v>
      </c>
      <c r="F28" s="50">
        <f>IF('Tabl. II (2)'!F28&gt;0,'Tabl. II (2)'!I28/('Tabl. II (2)'!F28/91.25),"X")</f>
        <v>91.25</v>
      </c>
      <c r="G28" s="50">
        <f t="shared" si="4"/>
        <v>650</v>
      </c>
      <c r="H28" s="37">
        <f>IF('Tabl. II (2)'!B28&gt;0,'Tabl. II (2)'!H28*3/'Tabl. II (2)'!B28,"X")</f>
        <v>1</v>
      </c>
      <c r="I28" s="37">
        <f>IF('Tabl. II (2)'!C28&gt;0,'Tabl. II (2)'!I28*3/'Tabl. II (2)'!C28,"X")</f>
        <v>3.75</v>
      </c>
      <c r="J28" s="37">
        <f t="shared" si="5"/>
        <v>375</v>
      </c>
    </row>
    <row r="29" spans="1:10" ht="25.5" x14ac:dyDescent="0.2">
      <c r="A29" s="33" t="s">
        <v>33</v>
      </c>
      <c r="B29" s="20">
        <f>IF('Tabl. II (2)'!B29&gt;0,'Tabl. II (2)'!E29/'Tabl. II (2)'!B29*100,"X")</f>
        <v>88.364779874213838</v>
      </c>
      <c r="C29" s="20">
        <f>IF('Tabl. II (2)'!C29&gt;0,'Tabl. II (2)'!F29/'Tabl. II (2)'!C29*100,"X")</f>
        <v>90.75</v>
      </c>
      <c r="D29" s="146">
        <f t="shared" si="3"/>
        <v>102.69928825622776</v>
      </c>
      <c r="E29" s="20">
        <f>IF('Tabl. II (2)'!E29&gt;0,'Tabl. II (2)'!H29/('Tabl. II (2)'!E29/91.25),"X")</f>
        <v>29.713078291814949</v>
      </c>
      <c r="F29" s="20">
        <f>IF('Tabl. II (2)'!F29&gt;0,'Tabl. II (2)'!I29/('Tabl. II (2)'!F29/91.25),"X")</f>
        <v>36.826790633608816</v>
      </c>
      <c r="G29" s="20">
        <f t="shared" si="4"/>
        <v>123.94135091601559</v>
      </c>
      <c r="H29" s="37">
        <f>IF('Tabl. II (2)'!B29&gt;0,'Tabl. II (2)'!H29*3/'Tabl. II (2)'!B29,"X")</f>
        <v>0.8632075471698113</v>
      </c>
      <c r="I29" s="37">
        <f>IF('Tabl. II (2)'!C29&gt;0,'Tabl. II (2)'!I29*3/'Tabl. II (2)'!C29,"X")</f>
        <v>1.0987499999999999</v>
      </c>
      <c r="J29" s="37">
        <f t="shared" si="5"/>
        <v>127.28688524590163</v>
      </c>
    </row>
    <row r="30" spans="1:10" ht="39" thickBot="1" x14ac:dyDescent="0.25">
      <c r="A30" s="78" t="s">
        <v>34</v>
      </c>
      <c r="B30" s="80">
        <f>IF('Tabl. II (2)'!B30&gt;0,'Tabl. II (2)'!E30/'Tabl. II (2)'!B30*100,"X")</f>
        <v>87.832699619771859</v>
      </c>
      <c r="C30" s="80">
        <f>IF('Tabl. II (2)'!C30&gt;0,'Tabl. II (2)'!F30/'Tabl. II (2)'!C30*100,"X")</f>
        <v>91.603053435114504</v>
      </c>
      <c r="D30" s="80">
        <f t="shared" si="3"/>
        <v>104.29265391097454</v>
      </c>
      <c r="E30" s="41">
        <f>IF('Tabl. II (2)'!E30&gt;0,'Tabl. II (2)'!H30/('Tabl. II (2)'!E30/91.25),"X")</f>
        <v>90.064935064935071</v>
      </c>
      <c r="F30" s="41">
        <f>IF('Tabl. II (2)'!F30&gt;0,'Tabl. II (2)'!I30/('Tabl. II (2)'!F30/91.25),"X")</f>
        <v>95.8125</v>
      </c>
      <c r="G30" s="41">
        <f t="shared" si="4"/>
        <v>106.38157894736841</v>
      </c>
      <c r="H30" s="80">
        <f>IF('Tabl. II (2)'!B30&gt;0,'Tabl. II (2)'!H30*3/'Tabl. II (2)'!B30,"X")</f>
        <v>2.6007604562737643</v>
      </c>
      <c r="I30" s="80">
        <f>IF('Tabl. II (2)'!C30&gt;0,'Tabl. II (2)'!I30*3/'Tabl. II (2)'!C30,"X")</f>
        <v>2.885496183206107</v>
      </c>
      <c r="J30" s="80">
        <f t="shared" si="5"/>
        <v>110.94817195660909</v>
      </c>
    </row>
    <row r="31" spans="1:10" ht="26.25" thickTop="1" x14ac:dyDescent="0.2">
      <c r="A31" s="25" t="s">
        <v>35</v>
      </c>
      <c r="B31" s="20">
        <f>IF('Tabl. II (2)'!B31&gt;0,'Tabl. II (2)'!E31/'Tabl. II (2)'!B31*100,"X")</f>
        <v>84.684684684684683</v>
      </c>
      <c r="C31" s="20">
        <f>IF('Tabl. II (2)'!C31&gt;0,'Tabl. II (2)'!F31/'Tabl. II (2)'!C31*100,"X")</f>
        <v>81.553398058252426</v>
      </c>
      <c r="D31" s="146">
        <f t="shared" si="3"/>
        <v>96.30241685602148</v>
      </c>
      <c r="E31" s="20">
        <f>IF('Tabl. II (2)'!E31&gt;0,'Tabl. II (2)'!H31/('Tabl. II (2)'!E31/91.25),"X")</f>
        <v>149.49468085106383</v>
      </c>
      <c r="F31" s="20">
        <f>IF('Tabl. II (2)'!F31&gt;0,'Tabl. II (2)'!I31/('Tabl. II (2)'!F31/91.25),"X")</f>
        <v>173.80952380952382</v>
      </c>
      <c r="G31" s="20">
        <f t="shared" si="4"/>
        <v>116.26468769325912</v>
      </c>
      <c r="H31" s="37">
        <f>IF('Tabl. II (2)'!B31&gt;0,'Tabl. II (2)'!H31*3/'Tabl. II (2)'!B31,"X")</f>
        <v>4.1621621621621623</v>
      </c>
      <c r="I31" s="37">
        <f>IF('Tabl. II (2)'!C31&gt;0,'Tabl. II (2)'!I31*3/'Tabl. II (2)'!C31,"X")</f>
        <v>4.6601941747572813</v>
      </c>
      <c r="J31" s="37">
        <f t="shared" si="5"/>
        <v>111.96570419871389</v>
      </c>
    </row>
    <row r="32" spans="1:10" x14ac:dyDescent="0.2">
      <c r="A32" s="23" t="s">
        <v>36</v>
      </c>
      <c r="B32" s="20">
        <f>IF('Tabl. II (2)'!B32&gt;0,'Tabl. II (2)'!E32/'Tabl. II (2)'!B32*100,"X")</f>
        <v>84.545454545454547</v>
      </c>
      <c r="C32" s="20">
        <f>IF('Tabl. II (2)'!C32&gt;0,'Tabl. II (2)'!F32/'Tabl. II (2)'!C32*100,"X")</f>
        <v>104.39560439560441</v>
      </c>
      <c r="D32" s="148">
        <f t="shared" si="3"/>
        <v>123.47867186576865</v>
      </c>
      <c r="E32" s="20">
        <f>IF('Tabl. II (2)'!E32&gt;0,'Tabl. II (2)'!H32/('Tabl. II (2)'!E32/91.25),"X")</f>
        <v>44.153225806451609</v>
      </c>
      <c r="F32" s="20">
        <f>IF('Tabl. II (2)'!F32&gt;0,'Tabl. II (2)'!I32/('Tabl. II (2)'!F32/91.25),"X")</f>
        <v>39.381578947368425</v>
      </c>
      <c r="G32" s="20">
        <f t="shared" si="4"/>
        <v>89.192982456140371</v>
      </c>
      <c r="H32" s="37">
        <f>IF('Tabl. II (2)'!B32&gt;0,'Tabl. II (2)'!H32*3/'Tabl. II (2)'!B32,"X")</f>
        <v>1.2272727272727273</v>
      </c>
      <c r="I32" s="37">
        <f>IF('Tabl. II (2)'!C32&gt;0,'Tabl. II (2)'!I32*3/'Tabl. II (2)'!C32,"X")</f>
        <v>1.3516483516483517</v>
      </c>
      <c r="J32" s="37">
        <f t="shared" si="5"/>
        <v>110.13431013431014</v>
      </c>
    </row>
    <row r="33" spans="1:11" x14ac:dyDescent="0.2">
      <c r="A33" s="23" t="s">
        <v>37</v>
      </c>
      <c r="B33" s="20">
        <f>IF('Tabl. II (2)'!B33&gt;0,'Tabl. II (2)'!E33/'Tabl. II (2)'!B33*100,"X")</f>
        <v>123.52941176470588</v>
      </c>
      <c r="C33" s="20">
        <f>IF('Tabl. II (2)'!C33&gt;0,'Tabl. II (2)'!F33/'Tabl. II (2)'!C33*100,"X")</f>
        <v>85.18518518518519</v>
      </c>
      <c r="D33" s="148">
        <f t="shared" si="3"/>
        <v>68.959435626102291</v>
      </c>
      <c r="E33" s="20">
        <f>IF('Tabl. II (2)'!E33&gt;0,'Tabl. II (2)'!H33/('Tabl. II (2)'!E33/91.25),"X")</f>
        <v>60.833333333333336</v>
      </c>
      <c r="F33" s="20">
        <f>IF('Tabl. II (2)'!F33&gt;0,'Tabl. II (2)'!I33/('Tabl. II (2)'!F33/91.25),"X")</f>
        <v>87.282608695652172</v>
      </c>
      <c r="G33" s="20">
        <f t="shared" si="4"/>
        <v>143.47826086956522</v>
      </c>
      <c r="H33" s="37">
        <f>IF('Tabl. II (2)'!B33&gt;0,'Tabl. II (2)'!H33*3/'Tabl. II (2)'!B33,"X")</f>
        <v>2.4705882352941178</v>
      </c>
      <c r="I33" s="37">
        <f>IF('Tabl. II (2)'!C33&gt;0,'Tabl. II (2)'!I33*3/'Tabl. II (2)'!C33,"X")</f>
        <v>2.4444444444444446</v>
      </c>
      <c r="J33" s="37">
        <f t="shared" si="5"/>
        <v>98.941798941798936</v>
      </c>
    </row>
    <row r="34" spans="1:11" x14ac:dyDescent="0.2">
      <c r="A34" s="26" t="s">
        <v>38</v>
      </c>
      <c r="B34" s="20">
        <f>IF('Tabl. II (2)'!B34&gt;0,'Tabl. II (2)'!E34/'Tabl. II (2)'!B34*100,"X")</f>
        <v>62.5</v>
      </c>
      <c r="C34" s="20">
        <f>IF('Tabl. II (2)'!C34&gt;0,'Tabl. II (2)'!F34/'Tabl. II (2)'!C34*100,"X")</f>
        <v>108</v>
      </c>
      <c r="D34" s="148">
        <f t="shared" si="3"/>
        <v>172.8</v>
      </c>
      <c r="E34" s="20">
        <f>IF('Tabl. II (2)'!E34&gt;0,'Tabl. II (2)'!H34/('Tabl. II (2)'!E34/91.25),"X")</f>
        <v>118.625</v>
      </c>
      <c r="F34" s="20">
        <f>IF('Tabl. II (2)'!F34&gt;0,'Tabl. II (2)'!I34/('Tabl. II (2)'!F34/91.25),"X")</f>
        <v>67.592592592592595</v>
      </c>
      <c r="G34" s="20">
        <f t="shared" si="4"/>
        <v>56.980056980056979</v>
      </c>
      <c r="H34" s="37">
        <f>IF('Tabl. II (2)'!B34&gt;0,'Tabl. II (2)'!H34*3/'Tabl. II (2)'!B34,"X")</f>
        <v>2.4375</v>
      </c>
      <c r="I34" s="37">
        <f>IF('Tabl. II (2)'!C34&gt;0,'Tabl. II (2)'!I34*3/'Tabl. II (2)'!C34,"X")</f>
        <v>2.4</v>
      </c>
      <c r="J34" s="37">
        <f t="shared" si="5"/>
        <v>98.461538461538467</v>
      </c>
    </row>
    <row r="35" spans="1:11" ht="25.5" x14ac:dyDescent="0.2">
      <c r="A35" s="52" t="s">
        <v>39</v>
      </c>
      <c r="B35" s="20" t="str">
        <f>IF('Tabl. II (2)'!B35&gt;0,'Tabl. II (2)'!E35/'Tabl. II (2)'!B35*100,"X")</f>
        <v>X</v>
      </c>
      <c r="C35" s="20" t="str">
        <f>IF('Tabl. II (2)'!C35&gt;0,'Tabl. II (2)'!F35/'Tabl. II (2)'!C35*100,"X")</f>
        <v>X</v>
      </c>
      <c r="D35" s="147" t="s">
        <v>383</v>
      </c>
      <c r="E35" s="20" t="str">
        <f>IF('Tabl. II (2)'!E35&gt;0,'Tabl. II (2)'!H35/('Tabl. II (2)'!E35/91.25),"X")</f>
        <v>X</v>
      </c>
      <c r="F35" s="20" t="str">
        <f>IF('Tabl. II (2)'!F35&gt;0,'Tabl. II (2)'!I35/('Tabl. II (2)'!F35/91.25),"X")</f>
        <v>X</v>
      </c>
      <c r="G35" s="20" t="s">
        <v>383</v>
      </c>
      <c r="H35" s="20" t="str">
        <f>IF('Tabl. II (2)'!H35&gt;0,'Tabl. II (2)'!K35/('Tabl. II (2)'!H35/91.25),"X")</f>
        <v>X</v>
      </c>
      <c r="I35" s="20" t="str">
        <f>IF('Tabl. II (2)'!I35&gt;0,'Tabl. II (2)'!L35/('Tabl. II (2)'!I35/91.25),"X")</f>
        <v>X</v>
      </c>
      <c r="J35" s="20" t="s">
        <v>383</v>
      </c>
      <c r="K35" s="20"/>
    </row>
    <row r="36" spans="1:11" ht="25.5" x14ac:dyDescent="0.2">
      <c r="A36" s="33" t="s">
        <v>33</v>
      </c>
      <c r="B36" s="20">
        <f>IF('Tabl. II (2)'!B36&gt;0,'Tabl. II (2)'!E36/'Tabl. II (2)'!B36*100,"X")</f>
        <v>144.44444444444443</v>
      </c>
      <c r="C36" s="20">
        <f>IF('Tabl. II (2)'!C36&gt;0,'Tabl. II (2)'!F36/'Tabl. II (2)'!C36*100,"X")</f>
        <v>68.75</v>
      </c>
      <c r="D36" s="148">
        <f t="shared" si="3"/>
        <v>47.596153846153854</v>
      </c>
      <c r="E36" s="20">
        <f>IF('Tabl. II (2)'!E36&gt;0,'Tabl. II (2)'!H36/('Tabl. II (2)'!E36/91.25),"X")</f>
        <v>14.038461538461538</v>
      </c>
      <c r="F36" s="20">
        <f>IF('Tabl. II (2)'!F36&gt;0,'Tabl. II (2)'!I36/('Tabl. II (2)'!F36/91.25),"X")</f>
        <v>74.659090909090907</v>
      </c>
      <c r="G36" s="20">
        <f t="shared" si="4"/>
        <v>531.81818181818187</v>
      </c>
      <c r="H36" s="37">
        <f>IF('Tabl. II (2)'!B36&gt;0,'Tabl. II (2)'!H36*3/'Tabl. II (2)'!B36,"X")</f>
        <v>0.66666666666666663</v>
      </c>
      <c r="I36" s="37">
        <f>IF('Tabl. II (2)'!C36&gt;0,'Tabl. II (2)'!I36*3/'Tabl. II (2)'!C36,"X")</f>
        <v>1.6875</v>
      </c>
      <c r="J36" s="37">
        <f t="shared" si="5"/>
        <v>253.125</v>
      </c>
    </row>
    <row r="37" spans="1:11" x14ac:dyDescent="0.2">
      <c r="A37" s="189" t="s">
        <v>40</v>
      </c>
      <c r="B37" s="189"/>
      <c r="C37" s="189"/>
      <c r="D37" s="189"/>
      <c r="E37" s="189"/>
      <c r="F37" s="189"/>
      <c r="G37" s="189"/>
      <c r="H37" s="189"/>
      <c r="I37" s="189"/>
    </row>
    <row r="38" spans="1:11" ht="26.25" thickBot="1" x14ac:dyDescent="0.25">
      <c r="A38" s="78" t="s">
        <v>41</v>
      </c>
      <c r="B38" s="80">
        <f>IF('Tabl. II (2)'!B38&gt;0,'Tabl. II (2)'!E38/'Tabl. II (2)'!B38*100,"X")</f>
        <v>79.867713931376599</v>
      </c>
      <c r="C38" s="80">
        <f>IF('Tabl. II (2)'!C38&gt;0,'Tabl. II (2)'!F38/'Tabl. II (2)'!C38*100,"X")</f>
        <v>124.29721926758852</v>
      </c>
      <c r="D38" s="80">
        <f t="shared" si="3"/>
        <v>155.62886822375603</v>
      </c>
      <c r="E38" s="41">
        <f>IF('Tabl. II (2)'!E38&gt;0,'Tabl. II (2)'!H38/('Tabl. II (2)'!E38/91.25),"X")</f>
        <v>200.35326086956522</v>
      </c>
      <c r="F38" s="41">
        <f>IF('Tabl. II (2)'!F38&gt;0,'Tabl. II (2)'!I38/('Tabl. II (2)'!F38/91.25),"X")</f>
        <v>197.38111246943765</v>
      </c>
      <c r="G38" s="41">
        <f t="shared" ref="G38:G65" si="6">F38*100/E38</f>
        <v>98.516546031131227</v>
      </c>
      <c r="H38" s="80">
        <f>IF('Tabl. II (2)'!B38&gt;0,'Tabl. II (2)'!H38*3/'Tabl. II (2)'!B38,"X")</f>
        <v>5.2608515915667633</v>
      </c>
      <c r="I38" s="80">
        <f>IF('Tabl. II (2)'!C38&gt;0,'Tabl. II (2)'!I38*3/'Tabl. II (2)'!C38,"X")</f>
        <v>8.0659474244035856</v>
      </c>
      <c r="J38" s="80">
        <f t="shared" ref="J38:J65" si="7">I38*100/H38</f>
        <v>153.32018560138513</v>
      </c>
    </row>
    <row r="39" spans="1:11" ht="26.25" thickTop="1" x14ac:dyDescent="0.2">
      <c r="A39" s="33" t="s">
        <v>42</v>
      </c>
      <c r="B39" s="20">
        <f>IF('Tabl. II (2)'!B39&gt;0,'Tabl. II (2)'!E39/'Tabl. II (2)'!B39*100,"X")</f>
        <v>78.621612579458017</v>
      </c>
      <c r="C39" s="20">
        <f>IF('Tabl. II (2)'!C39&gt;0,'Tabl. II (2)'!F39/'Tabl. II (2)'!C39*100,"X")</f>
        <v>132.03543089130835</v>
      </c>
      <c r="D39" s="20">
        <f t="shared" si="3"/>
        <v>167.93783103579602</v>
      </c>
      <c r="E39" s="20">
        <f>IF('Tabl. II (2)'!E39&gt;0,'Tabl. II (2)'!H39/('Tabl. II (2)'!E39/91.25),"X")</f>
        <v>234.97845744680851</v>
      </c>
      <c r="F39" s="20">
        <f>IF('Tabl. II (2)'!F39&gt;0,'Tabl. II (2)'!I39/('Tabl. II (2)'!F39/91.25),"X")</f>
        <v>218.42610062893081</v>
      </c>
      <c r="G39" s="20">
        <f t="shared" si="6"/>
        <v>92.955798162210414</v>
      </c>
      <c r="H39" s="37">
        <f>IF('Tabl. II (2)'!B39&gt;0,'Tabl. II (2)'!H39*3/'Tabl. II (2)'!B39,"X")</f>
        <v>6.0737704918032787</v>
      </c>
      <c r="I39" s="37">
        <f>IF('Tabl. II (2)'!C39&gt;0,'Tabl. II (2)'!I39*3/'Tabl. II (2)'!C39,"X")</f>
        <v>9.4816386787230122</v>
      </c>
      <c r="J39" s="37">
        <f t="shared" si="7"/>
        <v>156.10795125562854</v>
      </c>
    </row>
    <row r="40" spans="1:11" x14ac:dyDescent="0.2">
      <c r="A40" s="23" t="s">
        <v>43</v>
      </c>
      <c r="B40" s="20">
        <f>IF('Tabl. II (2)'!B40&gt;0,'Tabl. II (2)'!E40/'Tabl. II (2)'!B40*100,"X")</f>
        <v>84.965034965034974</v>
      </c>
      <c r="C40" s="20">
        <f>IF('Tabl. II (2)'!C40&gt;0,'Tabl. II (2)'!F40/'Tabl. II (2)'!C40*100,"X")</f>
        <v>86.863270777479897</v>
      </c>
      <c r="D40" s="20">
        <f t="shared" si="3"/>
        <v>102.23413762287757</v>
      </c>
      <c r="E40" s="20">
        <f>IF('Tabl. II (2)'!E40&gt;0,'Tabl. II (2)'!H40/('Tabl. II (2)'!E40/91.25),"X")</f>
        <v>46.06310013717421</v>
      </c>
      <c r="F40" s="20">
        <f>IF('Tabl. II (2)'!F40&gt;0,'Tabl. II (2)'!I40/('Tabl. II (2)'!F40/91.25),"X")</f>
        <v>47.173996913580247</v>
      </c>
      <c r="G40" s="20">
        <f t="shared" si="6"/>
        <v>102.4116847826087</v>
      </c>
      <c r="H40" s="37">
        <f>IF('Tabl. II (2)'!B40&gt;0,'Tabl. II (2)'!H40*3/'Tabl. II (2)'!B40,"X")</f>
        <v>1.2867132867132867</v>
      </c>
      <c r="I40" s="37">
        <f>IF('Tabl. II (2)'!C40&gt;0,'Tabl. II (2)'!I40*3/'Tabl. II (2)'!C40,"X")</f>
        <v>1.3471849865951742</v>
      </c>
      <c r="J40" s="37">
        <f t="shared" si="7"/>
        <v>104.69970276255974</v>
      </c>
    </row>
    <row r="41" spans="1:11" x14ac:dyDescent="0.2">
      <c r="A41" s="33" t="s">
        <v>44</v>
      </c>
      <c r="B41" s="20">
        <f>IF('Tabl. II (2)'!B41&gt;0,'Tabl. II (2)'!E41/'Tabl. II (2)'!B41*100,"X")</f>
        <v>112.5</v>
      </c>
      <c r="C41" s="20">
        <f>IF('Tabl. II (2)'!C41&gt;0,'Tabl. II (2)'!F41/'Tabl. II (2)'!C41*100,"X")</f>
        <v>100</v>
      </c>
      <c r="D41" s="20">
        <f t="shared" si="3"/>
        <v>88.888888888888886</v>
      </c>
      <c r="E41" s="20">
        <f>IF('Tabl. II (2)'!E41&gt;0,'Tabl. II (2)'!H41/('Tabl. II (2)'!E41/91.25),"X")</f>
        <v>20.277777777777779</v>
      </c>
      <c r="F41" s="20">
        <f>IF('Tabl. II (2)'!F41&gt;0,'Tabl. II (2)'!I41/('Tabl. II (2)'!F41/91.25),"X")</f>
        <v>60.833333333333343</v>
      </c>
      <c r="G41" s="20">
        <f t="shared" si="6"/>
        <v>300</v>
      </c>
      <c r="H41" s="37">
        <f>IF('Tabl. II (2)'!B41&gt;0,'Tabl. II (2)'!H41*3/'Tabl. II (2)'!B41,"X")</f>
        <v>0.75</v>
      </c>
      <c r="I41" s="37">
        <f>IF('Tabl. II (2)'!C41&gt;0,'Tabl. II (2)'!I41*3/'Tabl. II (2)'!C41,"X")</f>
        <v>2</v>
      </c>
      <c r="J41" s="37">
        <f t="shared" si="7"/>
        <v>266.66666666666669</v>
      </c>
    </row>
    <row r="42" spans="1:11" x14ac:dyDescent="0.2">
      <c r="A42" s="26" t="s">
        <v>45</v>
      </c>
      <c r="B42" s="20">
        <f>IF('Tabl. II (2)'!B42&gt;0,'Tabl. II (2)'!E42/'Tabl. II (2)'!B42*100,"X")</f>
        <v>81.743869209809262</v>
      </c>
      <c r="C42" s="20">
        <f>IF('Tabl. II (2)'!C42&gt;0,'Tabl. II (2)'!F42/'Tabl. II (2)'!C42*100,"X")</f>
        <v>89.64577656675749</v>
      </c>
      <c r="D42" s="20">
        <f t="shared" si="3"/>
        <v>109.66666666666666</v>
      </c>
      <c r="E42" s="20">
        <f>IF('Tabl. II (2)'!E42&gt;0,'Tabl. II (2)'!H42/('Tabl. II (2)'!E42/91.25),"X")</f>
        <v>71.174999999999997</v>
      </c>
      <c r="F42" s="20">
        <f>IF('Tabl. II (2)'!F42&gt;0,'Tabl. II (2)'!I42/('Tabl. II (2)'!F42/91.25),"X")</f>
        <v>59.354103343465049</v>
      </c>
      <c r="G42" s="20">
        <f t="shared" si="6"/>
        <v>83.391785519445108</v>
      </c>
      <c r="H42" s="37">
        <f>IF('Tabl. II (2)'!B42&gt;0,'Tabl. II (2)'!H42*3/'Tabl. II (2)'!B42,"X")</f>
        <v>1.9128065395095368</v>
      </c>
      <c r="I42" s="37">
        <f>IF('Tabl. II (2)'!C42&gt;0,'Tabl. II (2)'!I42*3/'Tabl. II (2)'!C42,"X")</f>
        <v>1.7493188010899183</v>
      </c>
      <c r="J42" s="37">
        <f t="shared" si="7"/>
        <v>91.452991452991455</v>
      </c>
    </row>
    <row r="43" spans="1:11" ht="25.5" x14ac:dyDescent="0.2">
      <c r="A43" s="52" t="s">
        <v>46</v>
      </c>
      <c r="B43" s="20">
        <f>IF('Tabl. II (2)'!B43&gt;0,'Tabl. II (2)'!E43/'Tabl. II (2)'!B43*100,"X")</f>
        <v>37.5</v>
      </c>
      <c r="C43" s="20">
        <f>IF('Tabl. II (2)'!C43&gt;0,'Tabl. II (2)'!F43/'Tabl. II (2)'!C43*100,"X")</f>
        <v>125</v>
      </c>
      <c r="D43" s="20">
        <f t="shared" si="3"/>
        <v>333.33333333333331</v>
      </c>
      <c r="E43" s="50">
        <f>IF('Tabl. II (2)'!E43&gt;0,'Tabl. II (2)'!H43/('Tabl. II (2)'!E43/91.25),"X")</f>
        <v>152.08333333333334</v>
      </c>
      <c r="F43" s="50">
        <f>IF('Tabl. II (2)'!F43&gt;0,'Tabl. II (2)'!I43/('Tabl. II (2)'!F43/91.25),"X")</f>
        <v>54.75</v>
      </c>
      <c r="G43" s="50">
        <f t="shared" si="6"/>
        <v>36</v>
      </c>
      <c r="H43" s="37">
        <f>IF('Tabl. II (2)'!B43&gt;0,'Tabl. II (2)'!H43*3/'Tabl. II (2)'!B43,"X")</f>
        <v>1.875</v>
      </c>
      <c r="I43" s="37">
        <f>IF('Tabl. II (2)'!C43&gt;0,'Tabl. II (2)'!I43*3/'Tabl. II (2)'!C43,"X")</f>
        <v>2.25</v>
      </c>
      <c r="J43" s="37">
        <f t="shared" si="7"/>
        <v>120</v>
      </c>
    </row>
    <row r="44" spans="1:11" ht="25.5" x14ac:dyDescent="0.2">
      <c r="A44" s="33" t="s">
        <v>33</v>
      </c>
      <c r="B44" s="20">
        <f>IF('Tabl. II (2)'!B44&gt;0,'Tabl. II (2)'!E44/'Tabl. II (2)'!B44*100,"X")</f>
        <v>144.73684210526315</v>
      </c>
      <c r="C44" s="20">
        <f>IF('Tabl. II (2)'!C44&gt;0,'Tabl. II (2)'!F44/'Tabl. II (2)'!C44*100,"X")</f>
        <v>95.238095238095227</v>
      </c>
      <c r="D44" s="20">
        <f t="shared" si="3"/>
        <v>65.800865800865793</v>
      </c>
      <c r="E44" s="20">
        <f>IF('Tabl. II (2)'!E44&gt;0,'Tabl. II (2)'!H44/('Tabl. II (2)'!E44/91.25),"X")</f>
        <v>23.22727272727273</v>
      </c>
      <c r="F44" s="20">
        <f>IF('Tabl. II (2)'!F44&gt;0,'Tabl. II (2)'!I44/('Tabl. II (2)'!F44/91.25),"X")</f>
        <v>29.65625</v>
      </c>
      <c r="G44" s="20">
        <f t="shared" si="6"/>
        <v>127.67857142857142</v>
      </c>
      <c r="H44" s="37">
        <f>IF('Tabl. II (2)'!B44&gt;0,'Tabl. II (2)'!H44*3/'Tabl. II (2)'!B44,"X")</f>
        <v>1.1052631578947369</v>
      </c>
      <c r="I44" s="37">
        <f>IF('Tabl. II (2)'!C44&gt;0,'Tabl. II (2)'!I44*3/'Tabl. II (2)'!C44,"X")</f>
        <v>0.9285714285714286</v>
      </c>
      <c r="J44" s="37">
        <f t="shared" si="7"/>
        <v>84.013605442176868</v>
      </c>
    </row>
    <row r="45" spans="1:11" ht="26.25" thickBot="1" x14ac:dyDescent="0.25">
      <c r="A45" s="78" t="s">
        <v>47</v>
      </c>
      <c r="B45" s="80">
        <f>IF('Tabl. II (2)'!B45&gt;0,'Tabl. II (2)'!E45/'Tabl. II (2)'!B45*100,"X")</f>
        <v>89.814415192058689</v>
      </c>
      <c r="C45" s="80">
        <f>IF('Tabl. II (2)'!C45&gt;0,'Tabl. II (2)'!F45/'Tabl. II (2)'!C45*100,"X")</f>
        <v>75.584632516703792</v>
      </c>
      <c r="D45" s="80">
        <f t="shared" si="3"/>
        <v>84.15646013512864</v>
      </c>
      <c r="E45" s="41">
        <f>IF('Tabl. II (2)'!E45&gt;0,'Tabl. II (2)'!H45/('Tabl. II (2)'!E45/91.25),"X")</f>
        <v>67.966122056703512</v>
      </c>
      <c r="F45" s="41">
        <f>IF('Tabl. II (2)'!F45&gt;0,'Tabl. II (2)'!I45/('Tabl. II (2)'!F45/91.25),"X")</f>
        <v>126.84254143646409</v>
      </c>
      <c r="G45" s="41">
        <f t="shared" si="6"/>
        <v>186.62612725004453</v>
      </c>
      <c r="H45" s="80">
        <f>IF('Tabl. II (2)'!B45&gt;0,'Tabl. II (2)'!H45*3/'Tabl. II (2)'!B45,"X")</f>
        <v>2.006905481225723</v>
      </c>
      <c r="I45" s="80">
        <f>IF('Tabl. II (2)'!C45&gt;0,'Tabl. II (2)'!I45*3/'Tabl. II (2)'!C45,"X")</f>
        <v>3.1520044543429844</v>
      </c>
      <c r="J45" s="80">
        <f t="shared" si="7"/>
        <v>157.05794238091818</v>
      </c>
    </row>
    <row r="46" spans="1:11" ht="26.25" thickTop="1" x14ac:dyDescent="0.2">
      <c r="A46" s="33" t="s">
        <v>48</v>
      </c>
      <c r="B46" s="20">
        <f>IF('Tabl. II (2)'!B46&gt;0,'Tabl. II (2)'!E46/'Tabl. II (2)'!B46*100,"X")</f>
        <v>78.534704370179952</v>
      </c>
      <c r="C46" s="20">
        <f>IF('Tabl. II (2)'!C46&gt;0,'Tabl. II (2)'!F46/'Tabl. II (2)'!C46*100,"X")</f>
        <v>91.432225063938617</v>
      </c>
      <c r="D46" s="20">
        <f t="shared" si="3"/>
        <v>116.42270229090711</v>
      </c>
      <c r="E46" s="20">
        <f>IF('Tabl. II (2)'!E46&gt;0,'Tabl. II (2)'!H46/('Tabl. II (2)'!E46/91.25),"X")</f>
        <v>166.52004909983634</v>
      </c>
      <c r="F46" s="20">
        <f>IF('Tabl. II (2)'!F46&gt;0,'Tabl. II (2)'!I46/('Tabl. II (2)'!F46/91.25),"X")</f>
        <v>177.01223776223776</v>
      </c>
      <c r="G46" s="20">
        <f t="shared" si="6"/>
        <v>106.30085609457805</v>
      </c>
      <c r="H46" s="37">
        <f>IF('Tabl. II (2)'!B46&gt;0,'Tabl. II (2)'!H46*3/'Tabl. II (2)'!B46,"X")</f>
        <v>4.2994858611825189</v>
      </c>
      <c r="I46" s="37">
        <f>IF('Tabl. II (2)'!C46&gt;0,'Tabl. II (2)'!I46*3/'Tabl. II (2)'!C46,"X")</f>
        <v>5.3209718670076729</v>
      </c>
      <c r="J46" s="37">
        <f t="shared" si="7"/>
        <v>123.75832922367624</v>
      </c>
    </row>
    <row r="47" spans="1:11" x14ac:dyDescent="0.2">
      <c r="A47" s="26" t="s">
        <v>49</v>
      </c>
      <c r="B47" s="20">
        <f>IF('Tabl. II (2)'!B47&gt;0,'Tabl. II (2)'!E47/'Tabl. II (2)'!B47*100,"X")</f>
        <v>96.034607065609222</v>
      </c>
      <c r="C47" s="20">
        <f>IF('Tabl. II (2)'!C47&gt;0,'Tabl. II (2)'!F47/'Tabl. II (2)'!C47*100,"X")</f>
        <v>75.590219224283302</v>
      </c>
      <c r="D47" s="20">
        <f t="shared" si="3"/>
        <v>78.711436985045751</v>
      </c>
      <c r="E47" s="20">
        <f>IF('Tabl. II (2)'!E47&gt;0,'Tabl. II (2)'!H47/('Tabl. II (2)'!E47/91.25),"X")</f>
        <v>24.045608108108109</v>
      </c>
      <c r="F47" s="20">
        <f>IF('Tabl. II (2)'!F47&gt;0,'Tabl. II (2)'!I47/('Tabl. II (2)'!F47/91.25),"X")</f>
        <v>101.83561070831009</v>
      </c>
      <c r="G47" s="20">
        <f t="shared" si="6"/>
        <v>423.51023209918912</v>
      </c>
      <c r="H47" s="37">
        <f>IF('Tabl. II (2)'!B47&gt;0,'Tabl. II (2)'!H47*3/'Tabl. II (2)'!B47,"X")</f>
        <v>0.75919250180245135</v>
      </c>
      <c r="I47" s="37">
        <f>IF('Tabl. II (2)'!C47&gt;0,'Tabl. II (2)'!I47*3/'Tabl. II (2)'!C47,"X")</f>
        <v>2.5307757166947722</v>
      </c>
      <c r="J47" s="37">
        <f t="shared" si="7"/>
        <v>333.35098946397426</v>
      </c>
    </row>
    <row r="48" spans="1:11" x14ac:dyDescent="0.2">
      <c r="A48" s="33" t="s">
        <v>50</v>
      </c>
      <c r="B48" s="20">
        <f>IF('Tabl. II (2)'!B48&gt;0,'Tabl. II (2)'!E48/'Tabl. II (2)'!B48*100,"X")</f>
        <v>133.33333333333331</v>
      </c>
      <c r="C48" s="20">
        <f>IF('Tabl. II (2)'!C48&gt;0,'Tabl. II (2)'!F48/'Tabl. II (2)'!C48*100,"X")</f>
        <v>130</v>
      </c>
      <c r="D48" s="20">
        <f t="shared" si="3"/>
        <v>97.500000000000014</v>
      </c>
      <c r="E48" s="20">
        <f>IF('Tabl. II (2)'!E48&gt;0,'Tabl. II (2)'!H48/('Tabl. II (2)'!E48/91.25),"X")</f>
        <v>22.8125</v>
      </c>
      <c r="F48" s="20">
        <f>IF('Tabl. II (2)'!F48&gt;0,'Tabl. II (2)'!I48/('Tabl. II (2)'!F48/91.25),"X")</f>
        <v>21.057692307692307</v>
      </c>
      <c r="G48" s="20">
        <f t="shared" si="6"/>
        <v>92.307692307692292</v>
      </c>
      <c r="H48" s="37">
        <f>IF('Tabl. II (2)'!B48&gt;0,'Tabl. II (2)'!H48*3/'Tabl. II (2)'!B48,"X")</f>
        <v>1</v>
      </c>
      <c r="I48" s="37">
        <f>IF('Tabl. II (2)'!C48&gt;0,'Tabl. II (2)'!I48*3/'Tabl. II (2)'!C48,"X")</f>
        <v>0.9</v>
      </c>
      <c r="J48" s="37">
        <f t="shared" si="7"/>
        <v>90</v>
      </c>
    </row>
    <row r="49" spans="1:10" x14ac:dyDescent="0.2">
      <c r="A49" s="26" t="s">
        <v>51</v>
      </c>
      <c r="B49" s="20">
        <f>IF('Tabl. II (2)'!B49&gt;0,'Tabl. II (2)'!E49/'Tabl. II (2)'!B49*100,"X")</f>
        <v>91.935483870967744</v>
      </c>
      <c r="C49" s="20">
        <f>IF('Tabl. II (2)'!C49&gt;0,'Tabl. II (2)'!F49/'Tabl. II (2)'!C49*100,"X")</f>
        <v>35.612535612535609</v>
      </c>
      <c r="D49" s="20">
        <f t="shared" si="3"/>
        <v>38.736442245214171</v>
      </c>
      <c r="E49" s="20">
        <f>IF('Tabl. II (2)'!E49&gt;0,'Tabl. II (2)'!H49/('Tabl. II (2)'!E49/91.25),"X")</f>
        <v>59.232456140350877</v>
      </c>
      <c r="F49" s="20">
        <f>IF('Tabl. II (2)'!F49&gt;0,'Tabl. II (2)'!I49/('Tabl. II (2)'!F49/91.25),"X")</f>
        <v>237.25</v>
      </c>
      <c r="G49" s="20">
        <f t="shared" si="6"/>
        <v>400.54054054054052</v>
      </c>
      <c r="H49" s="37">
        <f>IF('Tabl. II (2)'!B49&gt;0,'Tabl. II (2)'!H49*3/'Tabl. II (2)'!B49,"X")</f>
        <v>1.7903225806451613</v>
      </c>
      <c r="I49" s="37">
        <f>IF('Tabl. II (2)'!C49&gt;0,'Tabl. II (2)'!I49*3/'Tabl. II (2)'!C49,"X")</f>
        <v>2.7777777777777777</v>
      </c>
      <c r="J49" s="37">
        <f t="shared" si="7"/>
        <v>155.15515515515514</v>
      </c>
    </row>
    <row r="50" spans="1:10" ht="25.5" x14ac:dyDescent="0.2">
      <c r="A50" s="52" t="s">
        <v>52</v>
      </c>
      <c r="B50" s="20" t="str">
        <f>IF('Tabl. II (2)'!B50&gt;0,'Tabl. II (2)'!E50/'Tabl. II (2)'!B50*100,"X")</f>
        <v>X</v>
      </c>
      <c r="C50" s="20">
        <f>IF('Tabl. II (2)'!C50&gt;0,'Tabl. II (2)'!F50/'Tabl. II (2)'!C50*100,"X")</f>
        <v>100</v>
      </c>
      <c r="D50" s="20" t="s">
        <v>383</v>
      </c>
      <c r="E50" s="20" t="str">
        <f>IF('Tabl. II (2)'!E50&gt;0,'Tabl. II (2)'!H50/('Tabl. II (2)'!E50/91.25),"X")</f>
        <v>X</v>
      </c>
      <c r="F50" s="20">
        <f>IF('Tabl. II (2)'!F50&gt;0,'Tabl. II (2)'!I50/('Tabl. II (2)'!F50/91.25),"X")</f>
        <v>60.833333333333343</v>
      </c>
      <c r="G50" s="20" t="s">
        <v>383</v>
      </c>
      <c r="H50" s="37" t="str">
        <f>IF('Tabl. II (2)'!B50&gt;0,'Tabl. II (2)'!H50*3/'Tabl. II (2)'!B50,"X")</f>
        <v>X</v>
      </c>
      <c r="I50" s="37">
        <f>IF('Tabl. II (2)'!C50&gt;0,'Tabl. II (2)'!I50*3/'Tabl. II (2)'!C50,"X")</f>
        <v>2</v>
      </c>
      <c r="J50" s="37" t="s">
        <v>383</v>
      </c>
    </row>
    <row r="51" spans="1:10" ht="25.5" x14ac:dyDescent="0.2">
      <c r="A51" s="33" t="s">
        <v>33</v>
      </c>
      <c r="B51" s="20">
        <f>IF('Tabl. II (2)'!B51&gt;0,'Tabl. II (2)'!E51/'Tabl. II (2)'!B51*100,"X")</f>
        <v>80</v>
      </c>
      <c r="C51" s="20">
        <f>IF('Tabl. II (2)'!C51&gt;0,'Tabl. II (2)'!F51/'Tabl. II (2)'!C51*100,"X")</f>
        <v>89.189189189189193</v>
      </c>
      <c r="D51" s="20">
        <f t="shared" si="3"/>
        <v>111.4864864864865</v>
      </c>
      <c r="E51" s="20">
        <f>IF('Tabl. II (2)'!E51&gt;0,'Tabl. II (2)'!H51/('Tabl. II (2)'!E51/91.25),"X")</f>
        <v>41.0625</v>
      </c>
      <c r="F51" s="20">
        <f>IF('Tabl. II (2)'!F51&gt;0,'Tabl. II (2)'!I51/('Tabl. II (2)'!F51/91.25),"X")</f>
        <v>77.424242424242422</v>
      </c>
      <c r="G51" s="20">
        <f t="shared" si="6"/>
        <v>188.55218855218854</v>
      </c>
      <c r="H51" s="37">
        <f>IF('Tabl. II (2)'!B51&gt;0,'Tabl. II (2)'!H51*3/'Tabl. II (2)'!B51,"X")</f>
        <v>1.08</v>
      </c>
      <c r="I51" s="37">
        <f>IF('Tabl. II (2)'!C51&gt;0,'Tabl. II (2)'!I51*3/'Tabl. II (2)'!C51,"X")</f>
        <v>2.2702702702702702</v>
      </c>
      <c r="J51" s="37">
        <f t="shared" si="7"/>
        <v>210.21021021021019</v>
      </c>
    </row>
    <row r="52" spans="1:10" ht="26.25" thickBot="1" x14ac:dyDescent="0.25">
      <c r="A52" s="72" t="s">
        <v>53</v>
      </c>
      <c r="B52" s="74">
        <f>IF('Tabl. II (2)'!B52&gt;0,'Tabl. II (2)'!E52/'Tabl. II (2)'!B52*100,"X")</f>
        <v>96.413352562065626</v>
      </c>
      <c r="C52" s="74">
        <f>IF('Tabl. II (2)'!C52&gt;0,'Tabl. II (2)'!F52/'Tabl. II (2)'!C52*100,"X")</f>
        <v>99.528575452782974</v>
      </c>
      <c r="D52" s="74">
        <f t="shared" si="3"/>
        <v>103.23111146737889</v>
      </c>
      <c r="E52" s="40">
        <f>IF('Tabl. II (2)'!E52&gt;0,'Tabl. II (2)'!H52/('Tabl. II (2)'!E52/91.25),"X")</f>
        <v>101.10210975991076</v>
      </c>
      <c r="F52" s="40">
        <f>IF('Tabl. II (2)'!F52&gt;0,'Tabl. II (2)'!I52/('Tabl. II (2)'!F52/91.25),"X")</f>
        <v>112.73984633185991</v>
      </c>
      <c r="G52" s="40">
        <f t="shared" si="6"/>
        <v>111.51087410498705</v>
      </c>
      <c r="H52" s="74">
        <f>IF('Tabl. II (2)'!B52&gt;0,'Tabl. II (2)'!H52*3/'Tabl. II (2)'!B52,"X")</f>
        <v>3.2046882256605804</v>
      </c>
      <c r="I52" s="74">
        <f>IF('Tabl. II (2)'!C52&gt;0,'Tabl. II (2)'!I52*3/'Tabl. II (2)'!C52,"X")</f>
        <v>3.689042071948168</v>
      </c>
      <c r="J52" s="74">
        <f t="shared" si="7"/>
        <v>115.11391474556774</v>
      </c>
    </row>
    <row r="53" spans="1:10" ht="27" thickTop="1" thickBot="1" x14ac:dyDescent="0.25">
      <c r="A53" s="75" t="s">
        <v>54</v>
      </c>
      <c r="B53" s="77">
        <f>IF('Tabl. II (2)'!B53&gt;0,'Tabl. II (2)'!E53/'Tabl. II (2)'!B53*100,"X")</f>
        <v>96.997432530427446</v>
      </c>
      <c r="C53" s="77">
        <f>IF('Tabl. II (2)'!C53&gt;0,'Tabl. II (2)'!F53/'Tabl. II (2)'!C53*100,"X")</f>
        <v>96.418085128226181</v>
      </c>
      <c r="D53" s="77">
        <f t="shared" si="3"/>
        <v>99.402718827614805</v>
      </c>
      <c r="E53" s="41">
        <f>IF('Tabl. II (2)'!E53&gt;0,'Tabl. II (2)'!H53/('Tabl. II (2)'!E53/91.25),"X")</f>
        <v>41.570550706189003</v>
      </c>
      <c r="F53" s="41">
        <f>IF('Tabl. II (2)'!F53&gt;0,'Tabl. II (2)'!I53/('Tabl. II (2)'!F53/91.25),"X")</f>
        <v>43.829964223729462</v>
      </c>
      <c r="G53" s="41">
        <f t="shared" si="6"/>
        <v>105.43513010811299</v>
      </c>
      <c r="H53" s="77">
        <f>IF('Tabl. II (2)'!B53&gt;0,'Tabl. II (2)'!H53*3/'Tabl. II (2)'!B53,"X")</f>
        <v>1.3256668561237088</v>
      </c>
      <c r="I53" s="77">
        <f>IF('Tabl. II (2)'!C53&gt;0,'Tabl. II (2)'!I53*3/'Tabl. II (2)'!C53,"X")</f>
        <v>1.3893702646654211</v>
      </c>
      <c r="J53" s="77">
        <f t="shared" si="7"/>
        <v>104.80538592689743</v>
      </c>
    </row>
    <row r="54" spans="1:10" ht="13.5" thickTop="1" x14ac:dyDescent="0.2">
      <c r="A54" s="33" t="s">
        <v>55</v>
      </c>
      <c r="B54" s="20">
        <f>IF('Tabl. II (2)'!B54&gt;0,'Tabl. II (2)'!E54/'Tabl. II (2)'!B54*100,"X")</f>
        <v>97.087378640776706</v>
      </c>
      <c r="C54" s="20">
        <f>IF('Tabl. II (2)'!C54&gt;0,'Tabl. II (2)'!F54/'Tabl. II (2)'!C54*100,"X")</f>
        <v>95.327903986283758</v>
      </c>
      <c r="D54" s="20">
        <f t="shared" si="3"/>
        <v>98.187741105872263</v>
      </c>
      <c r="E54" s="20">
        <f>IF('Tabl. II (2)'!E54&gt;0,'Tabl. II (2)'!H54/('Tabl. II (2)'!E54/91.25),"X")</f>
        <v>236.81358695652173</v>
      </c>
      <c r="F54" s="20">
        <f>IF('Tabl. II (2)'!F54&gt;0,'Tabl. II (2)'!I54/('Tabl. II (2)'!F54/91.25),"X")</f>
        <v>248.51674910071944</v>
      </c>
      <c r="G54" s="20">
        <f t="shared" si="6"/>
        <v>104.94193018846777</v>
      </c>
      <c r="H54" s="37">
        <f>IF('Tabl. II (2)'!B54&gt;0,'Tabl. II (2)'!H54*3/'Tabl. II (2)'!B54,"X")</f>
        <v>7.5588856057408185</v>
      </c>
      <c r="I54" s="37">
        <f>IF('Tabl. II (2)'!C54&gt;0,'Tabl. II (2)'!I54*3/'Tabl. II (2)'!C54,"X")</f>
        <v>7.7886840977282468</v>
      </c>
      <c r="J54" s="37">
        <f t="shared" si="7"/>
        <v>103.04011072495793</v>
      </c>
    </row>
    <row r="55" spans="1:10" ht="38.25" x14ac:dyDescent="0.2">
      <c r="A55" s="54" t="s">
        <v>56</v>
      </c>
      <c r="B55" s="20" t="str">
        <f>IF('Tabl. II (2)'!B55&gt;0,'Tabl. II (2)'!E55/'Tabl. II (2)'!B55*100,"X")</f>
        <v>X</v>
      </c>
      <c r="C55" s="20" t="str">
        <f>IF('Tabl. II (2)'!C55&gt;0,'Tabl. II (2)'!F55/'Tabl. II (2)'!C55*100,"X")</f>
        <v>X</v>
      </c>
      <c r="D55" s="20" t="s">
        <v>383</v>
      </c>
      <c r="E55" s="20" t="str">
        <f>IF('Tabl. II (2)'!E55&gt;0,'Tabl. II (2)'!H55/('Tabl. II (2)'!E55/91.25),"X")</f>
        <v>X</v>
      </c>
      <c r="F55" s="20" t="str">
        <f>IF('Tabl. II (2)'!F55&gt;0,'Tabl. II (2)'!I55/('Tabl. II (2)'!F55/91.25),"X")</f>
        <v>X</v>
      </c>
      <c r="G55" s="20" t="s">
        <v>383</v>
      </c>
      <c r="H55" s="20" t="str">
        <f>IF('Tabl. II (2)'!B55&gt;0,'Tabl. II (2)'!H55*3/'Tabl. II (2)'!B55,"X")</f>
        <v>X</v>
      </c>
      <c r="I55" s="20" t="str">
        <f>IF('Tabl. II (2)'!C55&gt;0,'Tabl. II (2)'!I55*3/'Tabl. II (2)'!C55,"X")</f>
        <v>X</v>
      </c>
      <c r="J55" s="20" t="s">
        <v>383</v>
      </c>
    </row>
    <row r="56" spans="1:10" ht="38.25" x14ac:dyDescent="0.2">
      <c r="A56" s="33" t="s">
        <v>57</v>
      </c>
      <c r="B56" s="20">
        <f>IF('Tabl. II (2)'!B56&gt;0,'Tabl. II (2)'!E56/'Tabl. II (2)'!B56*100,"X")</f>
        <v>93.828406633020904</v>
      </c>
      <c r="C56" s="20">
        <f>IF('Tabl. II (2)'!C56&gt;0,'Tabl. II (2)'!F56/'Tabl. II (2)'!C56*100,"X")</f>
        <v>92.914105333111806</v>
      </c>
      <c r="D56" s="20">
        <f t="shared" si="3"/>
        <v>99.025560240530254</v>
      </c>
      <c r="E56" s="20">
        <f>IF('Tabl. II (2)'!E56&gt;0,'Tabl. II (2)'!H56/('Tabl. II (2)'!E56/91.25),"X")</f>
        <v>67.424312279084063</v>
      </c>
      <c r="F56" s="20">
        <f>IF('Tabl. II (2)'!F56&gt;0,'Tabl. II (2)'!I56/('Tabl. II (2)'!F56/91.25),"X")</f>
        <v>79.950827000447035</v>
      </c>
      <c r="G56" s="20">
        <f t="shared" si="6"/>
        <v>118.57863179903559</v>
      </c>
      <c r="H56" s="37">
        <f>IF('Tabl. II (2)'!B56&gt;0,'Tabl. II (2)'!H56*3/'Tabl. II (2)'!B56,"X")</f>
        <v>2.0798846431146361</v>
      </c>
      <c r="I56" s="37">
        <f>IF('Tabl. II (2)'!C56&gt;0,'Tabl. II (2)'!I56*3/'Tabl. II (2)'!C56,"X")</f>
        <v>2.442266157168965</v>
      </c>
      <c r="J56" s="37">
        <f t="shared" si="7"/>
        <v>117.42315446455055</v>
      </c>
    </row>
    <row r="57" spans="1:10" ht="25.5" x14ac:dyDescent="0.2">
      <c r="A57" s="23" t="s">
        <v>58</v>
      </c>
      <c r="B57" s="20">
        <f>IF('Tabl. II (2)'!B57&gt;0,'Tabl. II (2)'!E57/'Tabl. II (2)'!B57*100,"X")</f>
        <v>97.659142481786702</v>
      </c>
      <c r="C57" s="20">
        <f>IF('Tabl. II (2)'!C57&gt;0,'Tabl. II (2)'!F57/'Tabl. II (2)'!C57*100,"X")</f>
        <v>97.250448296473408</v>
      </c>
      <c r="D57" s="20">
        <f t="shared" si="3"/>
        <v>99.581509549513484</v>
      </c>
      <c r="E57" s="20">
        <f>IF('Tabl. II (2)'!E57&gt;0,'Tabl. II (2)'!H57/('Tabl. II (2)'!E57/91.25),"X")</f>
        <v>21.850006114711995</v>
      </c>
      <c r="F57" s="20">
        <f>IF('Tabl. II (2)'!F57&gt;0,'Tabl. II (2)'!I57/('Tabl. II (2)'!F57/91.25),"X")</f>
        <v>26.415949600491704</v>
      </c>
      <c r="G57" s="20">
        <f t="shared" si="6"/>
        <v>120.89676067735917</v>
      </c>
      <c r="H57" s="37">
        <f>IF('Tabl. II (2)'!B57&gt;0,'Tabl. II (2)'!H57*3/'Tabl. II (2)'!B57,"X")</f>
        <v>0.70154066642780366</v>
      </c>
      <c r="I57" s="37">
        <f>IF('Tabl. II (2)'!C57&gt;0,'Tabl. II (2)'!I57*3/'Tabl. II (2)'!C57,"X")</f>
        <v>0.84459055588762699</v>
      </c>
      <c r="J57" s="37">
        <f t="shared" si="7"/>
        <v>120.39081927897685</v>
      </c>
    </row>
    <row r="58" spans="1:10" x14ac:dyDescent="0.2">
      <c r="A58" s="25" t="s">
        <v>59</v>
      </c>
      <c r="B58" s="20">
        <f>IF('Tabl. II (2)'!B58&gt;0,'Tabl. II (2)'!E58/'Tabl. II (2)'!B58*100,"X")</f>
        <v>94.672597496638048</v>
      </c>
      <c r="C58" s="20">
        <f>IF('Tabl. II (2)'!C58&gt;0,'Tabl. II (2)'!F58/'Tabl. II (2)'!C58*100,"X")</f>
        <v>97.490965410428501</v>
      </c>
      <c r="D58" s="20">
        <f t="shared" si="3"/>
        <v>102.97696269914908</v>
      </c>
      <c r="E58" s="20">
        <f>IF('Tabl. II (2)'!E58&gt;0,'Tabl. II (2)'!H58/('Tabl. II (2)'!E58/91.25),"X")</f>
        <v>35.57473776223776</v>
      </c>
      <c r="F58" s="20">
        <f>IF('Tabl. II (2)'!F58&gt;0,'Tabl. II (2)'!I58/('Tabl. II (2)'!F58/91.25),"X")</f>
        <v>34.027880745604747</v>
      </c>
      <c r="G58" s="20">
        <f t="shared" si="6"/>
        <v>95.651810487061454</v>
      </c>
      <c r="H58" s="37">
        <f>IF('Tabl. II (2)'!B58&gt;0,'Tabl. II (2)'!H58*3/'Tabl. II (2)'!B58,"X")</f>
        <v>1.1072721630288611</v>
      </c>
      <c r="I58" s="37">
        <f>IF('Tabl. II (2)'!C58&gt;0,'Tabl. II (2)'!I58*3/'Tabl. II (2)'!C58,"X")</f>
        <v>1.0906556530717604</v>
      </c>
      <c r="J58" s="37">
        <f t="shared" si="7"/>
        <v>98.499329206322003</v>
      </c>
    </row>
    <row r="59" spans="1:10" ht="25.5" x14ac:dyDescent="0.2">
      <c r="A59" s="25" t="s">
        <v>60</v>
      </c>
      <c r="B59" s="20">
        <f>IF('Tabl. II (2)'!B59&gt;0,'Tabl. II (2)'!E59/'Tabl. II (2)'!B59*100,"X")</f>
        <v>101.98668714797748</v>
      </c>
      <c r="C59" s="20">
        <f>IF('Tabl. II (2)'!C59&gt;0,'Tabl. II (2)'!F59/'Tabl. II (2)'!C59*100,"X")</f>
        <v>96.835154826958103</v>
      </c>
      <c r="D59" s="20">
        <f t="shared" si="3"/>
        <v>94.948818845792317</v>
      </c>
      <c r="E59" s="20">
        <f>IF('Tabl. II (2)'!E59&gt;0,'Tabl. II (2)'!H59/('Tabl. II (2)'!E59/91.25),"X")</f>
        <v>36.430364494427153</v>
      </c>
      <c r="F59" s="20">
        <f>IF('Tabl. II (2)'!F59&gt;0,'Tabl. II (2)'!I59/('Tabl. II (2)'!F59/91.25),"X")</f>
        <v>42.996708205972254</v>
      </c>
      <c r="G59" s="20">
        <f t="shared" si="6"/>
        <v>118.02437006236809</v>
      </c>
      <c r="H59" s="37">
        <f>IF('Tabl. II (2)'!B59&gt;0,'Tabl. II (2)'!H59*3/'Tabl. II (2)'!B59,"X")</f>
        <v>1.221505376344086</v>
      </c>
      <c r="I59" s="37">
        <f>IF('Tabl. II (2)'!C59&gt;0,'Tabl. II (2)'!I59*3/'Tabl. II (2)'!C59,"X")</f>
        <v>1.3688524590163935</v>
      </c>
      <c r="J59" s="37">
        <f t="shared" si="7"/>
        <v>112.06274532440547</v>
      </c>
    </row>
    <row r="60" spans="1:10" ht="76.5" x14ac:dyDescent="0.2">
      <c r="A60" s="25" t="s">
        <v>61</v>
      </c>
      <c r="B60" s="20">
        <f>IF('Tabl. II (2)'!B60&gt;0,'Tabl. II (2)'!E60/'Tabl. II (2)'!B60*100,"X")</f>
        <v>97.309452631021983</v>
      </c>
      <c r="C60" s="20">
        <f>IF('Tabl. II (2)'!C60&gt;0,'Tabl. II (2)'!F60/'Tabl. II (2)'!C60*100,"X")</f>
        <v>96.728514258528534</v>
      </c>
      <c r="D60" s="20">
        <f t="shared" si="3"/>
        <v>99.402999033715417</v>
      </c>
      <c r="E60" s="20">
        <f>IF('Tabl. II (2)'!E60&gt;0,'Tabl. II (2)'!H60/('Tabl. II (2)'!E60/91.25),"X")</f>
        <v>41.76234299385569</v>
      </c>
      <c r="F60" s="20">
        <f>IF('Tabl. II (2)'!F60&gt;0,'Tabl. II (2)'!I60/('Tabl. II (2)'!F60/91.25),"X")</f>
        <v>41.733595648651772</v>
      </c>
      <c r="G60" s="20">
        <f t="shared" si="6"/>
        <v>99.931164433929993</v>
      </c>
      <c r="H60" s="37">
        <f>IF('Tabl. II (2)'!B60&gt;0,'Tabl. II (2)'!H60*3/'Tabl. II (2)'!B60,"X")</f>
        <v>1.3360670917220032</v>
      </c>
      <c r="I60" s="37">
        <f>IF('Tabl. II (2)'!C60&gt;0,'Tabl. II (2)'!I60*3/'Tabl. II (2)'!C60,"X")</f>
        <v>1.3271765594828311</v>
      </c>
      <c r="J60" s="37">
        <f t="shared" si="7"/>
        <v>99.334574416639995</v>
      </c>
    </row>
    <row r="61" spans="1:10" ht="51" x14ac:dyDescent="0.2">
      <c r="A61" s="26" t="s">
        <v>62</v>
      </c>
      <c r="B61" s="20">
        <f>IF('Tabl. II (2)'!B61&gt;0,'Tabl. II (2)'!E61/'Tabl. II (2)'!B61*100,"X")</f>
        <v>98.327904451682954</v>
      </c>
      <c r="C61" s="20">
        <f>IF('Tabl. II (2)'!C61&gt;0,'Tabl. II (2)'!F61/'Tabl. II (2)'!C61*100,"X")</f>
        <v>99.658077909390641</v>
      </c>
      <c r="D61" s="20">
        <f>C61*100/B61</f>
        <v>101.35279345687808</v>
      </c>
      <c r="E61" s="20">
        <f>IF('Tabl. II (2)'!E61&gt;0,'Tabl. II (2)'!H61/('Tabl. II (2)'!E61/91.25),"X")</f>
        <v>10.237411660777385</v>
      </c>
      <c r="F61" s="20">
        <f>IF('Tabl. II (2)'!F61&gt;0,'Tabl. II (2)'!I61/('Tabl. II (2)'!F61/91.25),"X")</f>
        <v>12.534156353388065</v>
      </c>
      <c r="G61" s="20">
        <f t="shared" si="6"/>
        <v>122.43481818173046</v>
      </c>
      <c r="H61" s="20">
        <f>IF('Tabl. II (2)'!B61&gt;0,'Tabl. II (2)'!H61*3/'Tabl. II (2)'!B61,"X")</f>
        <v>0.33094462540716613</v>
      </c>
      <c r="I61" s="20">
        <f>IF('Tabl. II (2)'!C61&gt;0,'Tabl. II (2)'!I61*3/'Tabl. II (2)'!C61,"X")</f>
        <v>0.41067285382830626</v>
      </c>
      <c r="J61" s="20">
        <f t="shared" si="7"/>
        <v>124.09110839103349</v>
      </c>
    </row>
    <row r="62" spans="1:10" ht="25.5" x14ac:dyDescent="0.2">
      <c r="A62" s="25" t="s">
        <v>63</v>
      </c>
      <c r="B62" s="20">
        <f>IF('Tabl. II (2)'!B62&gt;0,'Tabl. II (2)'!E62/'Tabl. II (2)'!B62*100,"X")</f>
        <v>96.353452217649746</v>
      </c>
      <c r="C62" s="20">
        <f>IF('Tabl. II (2)'!C62&gt;0,'Tabl. II (2)'!F62/'Tabl. II (2)'!C62*100,"X")</f>
        <v>96.553761323355644</v>
      </c>
      <c r="D62" s="20">
        <f t="shared" ref="D62:D65" si="8">C62*100/B62</f>
        <v>100.20788991063178</v>
      </c>
      <c r="E62" s="20">
        <f>IF('Tabl. II (2)'!E62&gt;0,'Tabl. II (2)'!H62/('Tabl. II (2)'!E62/91.25),"X")</f>
        <v>12.525358880056945</v>
      </c>
      <c r="F62" s="20">
        <f>IF('Tabl. II (2)'!F62&gt;0,'Tabl. II (2)'!I62/('Tabl. II (2)'!F62/91.25),"X")</f>
        <v>13.018432592290434</v>
      </c>
      <c r="G62" s="20">
        <f t="shared" si="6"/>
        <v>103.93660346945083</v>
      </c>
      <c r="H62" s="20">
        <f>IF('Tabl. II (2)'!B62&gt;0,'Tabl. II (2)'!H62*3/'Tabl. II (2)'!B62,"X")</f>
        <v>0.39677640603566527</v>
      </c>
      <c r="I62" s="20">
        <f>IF('Tabl. II (2)'!C62&gt;0,'Tabl. II (2)'!I62*3/'Tabl. II (2)'!C62,"X")</f>
        <v>0.41325324931075225</v>
      </c>
      <c r="J62" s="20">
        <f t="shared" si="7"/>
        <v>104.15267718151716</v>
      </c>
    </row>
    <row r="63" spans="1:10" x14ac:dyDescent="0.2">
      <c r="A63" s="25" t="s">
        <v>24</v>
      </c>
      <c r="B63" s="20">
        <f>IF('Tabl. II (2)'!B63&gt;0,'Tabl. II (2)'!E63/'Tabl. II (2)'!B63*100,"X")</f>
        <v>96.15384615384616</v>
      </c>
      <c r="C63" s="20">
        <f>IF('Tabl. II (2)'!C63&gt;0,'Tabl. II (2)'!F63/'Tabl. II (2)'!C63*100,"X")</f>
        <v>89.320388349514573</v>
      </c>
      <c r="D63" s="20">
        <f t="shared" si="8"/>
        <v>92.893203883495161</v>
      </c>
      <c r="E63" s="20">
        <f>IF('Tabl. II (2)'!E63&gt;0,'Tabl. II (2)'!H63/('Tabl. II (2)'!E63/91.25),"X")</f>
        <v>86.6875</v>
      </c>
      <c r="F63" s="20">
        <f>IF('Tabl. II (2)'!F63&gt;0,'Tabl. II (2)'!I63/('Tabl. II (2)'!F63/91.25),"X")</f>
        <v>103.48278985507247</v>
      </c>
      <c r="G63" s="20">
        <f t="shared" si="6"/>
        <v>119.37452326468345</v>
      </c>
      <c r="H63" s="20">
        <f>IF('Tabl. II (2)'!B63&gt;0,'Tabl. II (2)'!H63*3/'Tabl. II (2)'!B63,"X")</f>
        <v>2.7403846153846154</v>
      </c>
      <c r="I63" s="20">
        <f>IF('Tabl. II (2)'!C63&gt;0,'Tabl. II (2)'!I63*3/'Tabl. II (2)'!C63,"X")</f>
        <v>3.0388349514563107</v>
      </c>
      <c r="J63" s="20">
        <f t="shared" si="7"/>
        <v>110.89081928121274</v>
      </c>
    </row>
    <row r="64" spans="1:10" x14ac:dyDescent="0.2">
      <c r="A64" s="26" t="s">
        <v>64</v>
      </c>
      <c r="B64" s="20">
        <f>IF('Tabl. II (2)'!B64&gt;0,'Tabl. II (2)'!E64/'Tabl. II (2)'!B64*100,"X")</f>
        <v>95.702005730659025</v>
      </c>
      <c r="C64" s="20">
        <f>IF('Tabl. II (2)'!C64&gt;0,'Tabl. II (2)'!F64/'Tabl. II (2)'!C64*100,"X")</f>
        <v>88.093385214007782</v>
      </c>
      <c r="D64" s="20">
        <f t="shared" si="8"/>
        <v>92.049674969127892</v>
      </c>
      <c r="E64" s="20">
        <f>IF('Tabl. II (2)'!E64&gt;0,'Tabl. II (2)'!H64/('Tabl. II (2)'!E64/91.25),"X")</f>
        <v>35.857971556886227</v>
      </c>
      <c r="F64" s="20">
        <f>IF('Tabl. II (2)'!F64&gt;0,'Tabl. II (2)'!I64/('Tabl. II (2)'!F64/91.25),"X")</f>
        <v>41.836351590106005</v>
      </c>
      <c r="G64" s="20">
        <f t="shared" si="6"/>
        <v>116.67238768298839</v>
      </c>
      <c r="H64" s="20">
        <f>IF('Tabl. II (2)'!B64&gt;0,'Tabl. II (2)'!H64*3/'Tabl. II (2)'!B64,"X")</f>
        <v>1.1282234957020056</v>
      </c>
      <c r="I64" s="20">
        <f>IF('Tabl. II (2)'!C64&gt;0,'Tabl. II (2)'!I64*3/'Tabl. II (2)'!C64,"X")</f>
        <v>1.2116731517509727</v>
      </c>
      <c r="J64" s="20">
        <f t="shared" si="7"/>
        <v>107.39655364091162</v>
      </c>
    </row>
    <row r="65" spans="1:10" ht="25.5" x14ac:dyDescent="0.2">
      <c r="A65" s="23" t="s">
        <v>25</v>
      </c>
      <c r="B65" s="20">
        <f>IF('Tabl. II (2)'!B65&gt;0,'Tabl. II (2)'!E65/'Tabl. II (2)'!B65*100,"X")</f>
        <v>88.826815642458101</v>
      </c>
      <c r="C65" s="20">
        <f>IF('Tabl. II (2)'!C65&gt;0,'Tabl. II (2)'!F65/'Tabl. II (2)'!C65*100,"X")</f>
        <v>91.871455576559541</v>
      </c>
      <c r="D65" s="20">
        <f t="shared" si="8"/>
        <v>103.42761351071798</v>
      </c>
      <c r="E65" s="20">
        <f>IF('Tabl. II (2)'!E65&gt;0,'Tabl. II (2)'!H65/('Tabl. II (2)'!E65/91.25),"X")</f>
        <v>36.155660377358487</v>
      </c>
      <c r="F65" s="20">
        <f>IF('Tabl. II (2)'!F65&gt;0,'Tabl. II (2)'!I65/('Tabl. II (2)'!F65/91.25),"X")</f>
        <v>39.429012345679013</v>
      </c>
      <c r="G65" s="20">
        <f t="shared" si="6"/>
        <v>109.05349794238684</v>
      </c>
      <c r="H65" s="20">
        <f>IF('Tabl. II (2)'!B65&gt;0,'Tabl. II (2)'!H65*3/'Tabl. II (2)'!B65,"X")</f>
        <v>1.0558659217877095</v>
      </c>
      <c r="I65" s="20">
        <f>IF('Tabl. II (2)'!C65&gt;0,'Tabl. II (2)'!I65*3/'Tabl. II (2)'!C65,"X")</f>
        <v>1.1909262759924386</v>
      </c>
      <c r="J65" s="20">
        <f t="shared" si="7"/>
        <v>112.79143037177063</v>
      </c>
    </row>
    <row r="66" spans="1:10" x14ac:dyDescent="0.2">
      <c r="A66" s="185" t="s">
        <v>65</v>
      </c>
      <c r="B66" s="185"/>
      <c r="C66" s="185"/>
      <c r="D66" s="185"/>
      <c r="E66" s="185"/>
      <c r="F66" s="185"/>
      <c r="G66" s="185"/>
      <c r="H66" s="185"/>
      <c r="I66" s="185"/>
    </row>
    <row r="67" spans="1:10" ht="26.25" thickBot="1" x14ac:dyDescent="0.25">
      <c r="A67" s="78" t="s">
        <v>27</v>
      </c>
      <c r="B67" s="80">
        <f>IF('Tabl. II (2)'!B67&gt;0,'Tabl. II (2)'!E67/'Tabl. II (2)'!B67*100,"X")</f>
        <v>94.390064330802744</v>
      </c>
      <c r="C67" s="80">
        <f>IF('Tabl. II (2)'!C67&gt;0,'Tabl. II (2)'!F67/'Tabl. II (2)'!C67*100,"X")</f>
        <v>94.553741348170234</v>
      </c>
      <c r="D67" s="80">
        <f t="shared" ref="D67:D85" si="9">C67*100/B67</f>
        <v>100.17340492193529</v>
      </c>
      <c r="E67" s="41">
        <f>IF('Tabl. II (2)'!E67&gt;0,'Tabl. II (2)'!H67/('Tabl. II (2)'!E67/91.25),"X")</f>
        <v>139.25469918803145</v>
      </c>
      <c r="F67" s="41">
        <f>IF('Tabl. II (2)'!F67&gt;0,'Tabl. II (2)'!I67/('Tabl. II (2)'!F67/91.25),"X")</f>
        <v>150.7875717911902</v>
      </c>
      <c r="G67" s="41">
        <f t="shared" ref="G67:G85" si="10">F67*100/E67</f>
        <v>108.28185524108329</v>
      </c>
      <c r="H67" s="80">
        <f>IF('Tabl. II (2)'!B67&gt;0,'Tabl. II (2)'!H67*3/'Tabl. II (2)'!B67,"X")</f>
        <v>4.32140055278626</v>
      </c>
      <c r="I67" s="80">
        <f>IF('Tabl. II (2)'!C67&gt;0,'Tabl. II (2)'!I67*3/'Tabl. II (2)'!C67,"X")</f>
        <v>4.687406814793265</v>
      </c>
      <c r="J67" s="80">
        <f t="shared" ref="J67:J85" si="11">I67*100/H67</f>
        <v>108.46962130763414</v>
      </c>
    </row>
    <row r="68" spans="1:10" ht="28.5" thickTop="1" x14ac:dyDescent="0.2">
      <c r="A68" s="25" t="s">
        <v>66</v>
      </c>
      <c r="B68" s="20">
        <f>IF('Tabl. II (2)'!B68&gt;0,'Tabl. II (2)'!E68/'Tabl. II (2)'!B68*100,"X")</f>
        <v>94.58448261736352</v>
      </c>
      <c r="C68" s="20">
        <f>IF('Tabl. II (2)'!C68&gt;0,'Tabl. II (2)'!F68/'Tabl. II (2)'!C68*100,"X")</f>
        <v>90.897697861326805</v>
      </c>
      <c r="D68" s="20">
        <f t="shared" si="9"/>
        <v>96.102125154131869</v>
      </c>
      <c r="E68" s="20">
        <f>IF('Tabl. II (2)'!E68&gt;0,'Tabl. II (2)'!H68/('Tabl. II (2)'!E68/91.25),"X")</f>
        <v>229.37911445400474</v>
      </c>
      <c r="F68" s="20">
        <f>IF('Tabl. II (2)'!F68&gt;0,'Tabl. II (2)'!I68/('Tabl. II (2)'!F68/91.25),"X")</f>
        <v>257.45496643088359</v>
      </c>
      <c r="G68" s="20">
        <f t="shared" si="10"/>
        <v>112.23993389446476</v>
      </c>
      <c r="H68" s="37">
        <f>IF('Tabl. II (2)'!B68&gt;0,'Tabl. II (2)'!H68*3/'Tabl. II (2)'!B68,"X")</f>
        <v>7.1328344757899336</v>
      </c>
      <c r="I68" s="37">
        <f>IF('Tabl. II (2)'!C68&gt;0,'Tabl. II (2)'!I68*3/'Tabl. II (2)'!C68,"X")</f>
        <v>7.6938291785860233</v>
      </c>
      <c r="J68" s="37">
        <f t="shared" si="11"/>
        <v>107.8649617441734</v>
      </c>
    </row>
    <row r="69" spans="1:10" x14ac:dyDescent="0.2">
      <c r="A69" s="26" t="s">
        <v>67</v>
      </c>
      <c r="B69" s="20">
        <f>IF('Tabl. II (2)'!B69&gt;0,'Tabl. II (2)'!E69/'Tabl. II (2)'!B69*100,"X")</f>
        <v>52.72727272727272</v>
      </c>
      <c r="C69" s="20">
        <f>IF('Tabl. II (2)'!C69&gt;0,'Tabl. II (2)'!F69/'Tabl. II (2)'!C69*100,"X")</f>
        <v>72.916666666666657</v>
      </c>
      <c r="D69" s="20">
        <f t="shared" si="9"/>
        <v>138.29022988505747</v>
      </c>
      <c r="E69" s="20">
        <f>IF('Tabl. II (2)'!E69&gt;0,'Tabl. II (2)'!H69/('Tabl. II (2)'!E69/91.25),"X")</f>
        <v>572.67241379310337</v>
      </c>
      <c r="F69" s="20">
        <f>IF('Tabl. II (2)'!F69&gt;0,'Tabl. II (2)'!I69/('Tabl. II (2)'!F69/91.25),"X")</f>
        <v>641.35714285714289</v>
      </c>
      <c r="G69" s="20">
        <f t="shared" si="10"/>
        <v>111.99372056514916</v>
      </c>
      <c r="H69" s="37">
        <f>IF('Tabl. II (2)'!B69&gt;0,'Tabl. II (2)'!H69*3/'Tabl. II (2)'!B69,"X")</f>
        <v>9.9272727272727277</v>
      </c>
      <c r="I69" s="37">
        <f>IF('Tabl. II (2)'!C69&gt;0,'Tabl. II (2)'!I69*3/'Tabl. II (2)'!C69,"X")</f>
        <v>15.375</v>
      </c>
      <c r="J69" s="37">
        <f t="shared" si="11"/>
        <v>154.87637362637361</v>
      </c>
    </row>
    <row r="70" spans="1:10" ht="15" x14ac:dyDescent="0.2">
      <c r="A70" s="26" t="s">
        <v>68</v>
      </c>
      <c r="B70" s="20">
        <f>IF('Tabl. II (2)'!B70&gt;0,'Tabl. II (2)'!E70/'Tabl. II (2)'!B70*100,"X")</f>
        <v>93.30403309203723</v>
      </c>
      <c r="C70" s="20">
        <f>IF('Tabl. II (2)'!C70&gt;0,'Tabl. II (2)'!F70/'Tabl. II (2)'!C70*100,"X")</f>
        <v>89.308641975308646</v>
      </c>
      <c r="D70" s="20">
        <f t="shared" si="9"/>
        <v>95.717879512467107</v>
      </c>
      <c r="E70" s="20">
        <f>IF('Tabl. II (2)'!E70&gt;0,'Tabl. II (2)'!H70/('Tabl. II (2)'!E70/91.25),"X")</f>
        <v>145.71176226101412</v>
      </c>
      <c r="F70" s="20">
        <f>IF('Tabl. II (2)'!F70&gt;0,'Tabl. II (2)'!I70/('Tabl. II (2)'!F70/91.25),"X")</f>
        <v>159.97131600774122</v>
      </c>
      <c r="G70" s="20">
        <f t="shared" si="10"/>
        <v>109.78613773209599</v>
      </c>
      <c r="H70" s="37">
        <f>IF('Tabl. II (2)'!B70&gt;0,'Tabl. II (2)'!H70*3/'Tabl. II (2)'!B70,"X")</f>
        <v>4.469751809720786</v>
      </c>
      <c r="I70" s="37">
        <f>IF('Tabl. II (2)'!C70&gt;0,'Tabl. II (2)'!I70*3/'Tabl. II (2)'!C70,"X")</f>
        <v>4.6970370370370373</v>
      </c>
      <c r="J70" s="37">
        <f t="shared" si="11"/>
        <v>105.08496303579884</v>
      </c>
    </row>
    <row r="71" spans="1:10" x14ac:dyDescent="0.2">
      <c r="A71" s="26" t="s">
        <v>69</v>
      </c>
      <c r="B71" s="20">
        <f>IF('Tabl. II (2)'!B71&gt;0,'Tabl. II (2)'!E71/'Tabl. II (2)'!B71*100,"X")</f>
        <v>89.566755083996469</v>
      </c>
      <c r="C71" s="20">
        <f>IF('Tabl. II (2)'!C71&gt;0,'Tabl. II (2)'!F71/'Tabl. II (2)'!C71*100,"X")</f>
        <v>101.38392857142857</v>
      </c>
      <c r="D71" s="20">
        <f t="shared" si="9"/>
        <v>113.19370504865321</v>
      </c>
      <c r="E71" s="20">
        <f>IF('Tabl. II (2)'!E71&gt;0,'Tabl. II (2)'!H71/('Tabl. II (2)'!E71/91.25),"X")</f>
        <v>26.077862783810467</v>
      </c>
      <c r="F71" s="20">
        <f>IF('Tabl. II (2)'!F71&gt;0,'Tabl. II (2)'!I71/('Tabl. II (2)'!F71/91.25),"X")</f>
        <v>19.567921620431527</v>
      </c>
      <c r="G71" s="20">
        <f t="shared" si="10"/>
        <v>75.036523440025121</v>
      </c>
      <c r="H71" s="37">
        <f>IF('Tabl. II (2)'!B71&gt;0,'Tabl. II (2)'!H71*3/'Tabl. II (2)'!B71,"X")</f>
        <v>0.76790450928381959</v>
      </c>
      <c r="I71" s="37">
        <f>IF('Tabl. II (2)'!C71&gt;0,'Tabl. II (2)'!I71*3/'Tabl. II (2)'!C71,"X")</f>
        <v>0.65223214285714282</v>
      </c>
      <c r="J71" s="37">
        <f t="shared" si="11"/>
        <v>84.936621021465569</v>
      </c>
    </row>
    <row r="72" spans="1:10" x14ac:dyDescent="0.2">
      <c r="A72" s="28" t="s">
        <v>70</v>
      </c>
      <c r="B72" s="20"/>
      <c r="C72" s="20"/>
      <c r="D72" s="20"/>
      <c r="E72" s="20" t="str">
        <f>IF('Tabl. II (2)'!E72&gt;0,'Tabl. II (2)'!H72/('Tabl. II (2)'!E72/91.25),"X")</f>
        <v>X</v>
      </c>
      <c r="F72" s="20" t="str">
        <f>IF('Tabl. II (2)'!F72&gt;0,'Tabl. II (2)'!I72/('Tabl. II (2)'!F72/91.25),"X")</f>
        <v>X</v>
      </c>
      <c r="G72" s="20" t="s">
        <v>383</v>
      </c>
      <c r="H72" s="37" t="str">
        <f>IF('Tabl. II (2)'!B72&gt;0,'Tabl. II (2)'!H72*3/'Tabl. II (2)'!B72,"X")</f>
        <v>X</v>
      </c>
      <c r="I72" s="37" t="str">
        <f>IF('Tabl. II (2)'!C72&gt;0,'Tabl. II (2)'!I72*3/'Tabl. II (2)'!C72,"X")</f>
        <v>X</v>
      </c>
      <c r="J72" s="37" t="s">
        <v>383</v>
      </c>
    </row>
    <row r="73" spans="1:10" ht="25.5" x14ac:dyDescent="0.2">
      <c r="A73" s="29" t="s">
        <v>71</v>
      </c>
      <c r="B73" s="21">
        <f>IF('Tabl. II (2)'!B73&gt;0,'Tabl. II (2)'!E73/'Tabl. II (2)'!B73*100,"X")</f>
        <v>92.353377876763176</v>
      </c>
      <c r="C73" s="21">
        <f>IF('Tabl. II (2)'!C73&gt;0,'Tabl. II (2)'!F73/'Tabl. II (2)'!C73*100,"X")</f>
        <v>97.736459175424415</v>
      </c>
      <c r="D73" s="21">
        <f t="shared" si="9"/>
        <v>105.82878658303592</v>
      </c>
      <c r="E73" s="21">
        <f>IF('Tabl. II (2)'!E73&gt;0,'Tabl. II (2)'!H73/('Tabl. II (2)'!E73/91.25),"X")</f>
        <v>24.132837620578776</v>
      </c>
      <c r="F73" s="21">
        <f>IF('Tabl. II (2)'!F73&gt;0,'Tabl. II (2)'!I73/('Tabl. II (2)'!F73/91.25),"X")</f>
        <v>27.699545078577337</v>
      </c>
      <c r="G73" s="21">
        <f t="shared" si="10"/>
        <v>114.77947812882613</v>
      </c>
      <c r="H73" s="55">
        <f>IF('Tabl. II (2)'!B73&gt;0,'Tabl. II (2)'!H73*3/'Tabl. II (2)'!B73,"X")</f>
        <v>0.732739420935412</v>
      </c>
      <c r="I73" s="55">
        <f>IF('Tabl. II (2)'!C73&gt;0,'Tabl. II (2)'!I73*3/'Tabl. II (2)'!C73,"X")</f>
        <v>0.89005658852061442</v>
      </c>
      <c r="J73" s="55">
        <f t="shared" si="11"/>
        <v>121.46972895007778</v>
      </c>
    </row>
    <row r="74" spans="1:10" x14ac:dyDescent="0.2">
      <c r="A74" s="48" t="s">
        <v>72</v>
      </c>
      <c r="B74" s="21">
        <f>IF('Tabl. II (2)'!B74&gt;0,'Tabl. II (2)'!E74/'Tabl. II (2)'!B74*100,"X")</f>
        <v>116.66666666666667</v>
      </c>
      <c r="C74" s="21">
        <f>IF('Tabl. II (2)'!C74&gt;0,'Tabl. II (2)'!F74/'Tabl. II (2)'!C74*100,"X")</f>
        <v>85.714285714285708</v>
      </c>
      <c r="D74" s="21">
        <f t="shared" si="9"/>
        <v>73.469387755102034</v>
      </c>
      <c r="E74" s="21">
        <f>IF('Tabl. II (2)'!E74&gt;0,'Tabl. II (2)'!H74/('Tabl. II (2)'!E74/91.25),"X")</f>
        <v>68.4375</v>
      </c>
      <c r="F74" s="21">
        <f>IF('Tabl. II (2)'!F74&gt;0,'Tabl. II (2)'!I74/('Tabl. II (2)'!F74/91.25),"X")</f>
        <v>81.111111111111114</v>
      </c>
      <c r="G74" s="21">
        <f t="shared" si="10"/>
        <v>118.51851851851852</v>
      </c>
      <c r="H74" s="55">
        <f>IF('Tabl. II (2)'!B74&gt;0,'Tabl. II (2)'!H74*3/'Tabl. II (2)'!B74,"X")</f>
        <v>2.625</v>
      </c>
      <c r="I74" s="55">
        <f>IF('Tabl. II (2)'!C74&gt;0,'Tabl. II (2)'!I74*3/'Tabl. II (2)'!C74,"X")</f>
        <v>2.2857142857142856</v>
      </c>
      <c r="J74" s="55">
        <f t="shared" si="11"/>
        <v>87.074829931972786</v>
      </c>
    </row>
    <row r="75" spans="1:10" x14ac:dyDescent="0.2">
      <c r="A75" s="48" t="s">
        <v>73</v>
      </c>
      <c r="B75" s="21">
        <f>IF('Tabl. II (2)'!B75&gt;0,'Tabl. II (2)'!E75/'Tabl. II (2)'!B75*100,"X")</f>
        <v>94.444444444444443</v>
      </c>
      <c r="C75" s="21">
        <f>IF('Tabl. II (2)'!C75&gt;0,'Tabl. II (2)'!F75/'Tabl. II (2)'!C75*100,"X")</f>
        <v>129.41176470588235</v>
      </c>
      <c r="D75" s="21">
        <f t="shared" si="9"/>
        <v>137.0242214532872</v>
      </c>
      <c r="E75" s="21">
        <f>IF('Tabl. II (2)'!E75&gt;0,'Tabl. II (2)'!H75/('Tabl. II (2)'!E75/91.25),"X")</f>
        <v>16.102941176470587</v>
      </c>
      <c r="F75" s="21">
        <f>IF('Tabl. II (2)'!F75&gt;0,'Tabl. II (2)'!I75/('Tabl. II (2)'!F75/91.25),"X")</f>
        <v>16.59090909090909</v>
      </c>
      <c r="G75" s="21">
        <f t="shared" si="10"/>
        <v>103.03030303030303</v>
      </c>
      <c r="H75" s="55">
        <f>IF('Tabl. II (2)'!B75&gt;0,'Tabl. II (2)'!H75*3/'Tabl. II (2)'!B75,"X")</f>
        <v>0.5</v>
      </c>
      <c r="I75" s="55">
        <f>IF('Tabl. II (2)'!C75&gt;0,'Tabl. II (2)'!I75*3/'Tabl. II (2)'!C75,"X")</f>
        <v>0.70588235294117652</v>
      </c>
      <c r="J75" s="55">
        <f t="shared" si="11"/>
        <v>141.1764705882353</v>
      </c>
    </row>
    <row r="76" spans="1:10" x14ac:dyDescent="0.2">
      <c r="A76" s="48" t="s">
        <v>74</v>
      </c>
      <c r="B76" s="21">
        <f>IF('Tabl. II (2)'!B76&gt;0,'Tabl. II (2)'!E76/'Tabl. II (2)'!B76*100,"X")</f>
        <v>84.421534936998853</v>
      </c>
      <c r="C76" s="21">
        <f>IF('Tabl. II (2)'!C76&gt;0,'Tabl. II (2)'!F76/'Tabl. II (2)'!C76*100,"X")</f>
        <v>105.90673575129534</v>
      </c>
      <c r="D76" s="21">
        <f t="shared" si="9"/>
        <v>125.4499054421721</v>
      </c>
      <c r="E76" s="21">
        <f>IF('Tabl. II (2)'!E76&gt;0,'Tabl. II (2)'!H76/('Tabl. II (2)'!E76/91.25),"X")</f>
        <v>27.981682496607874</v>
      </c>
      <c r="F76" s="21">
        <f>IF('Tabl. II (2)'!F76&gt;0,'Tabl. II (2)'!I76/('Tabl. II (2)'!F76/91.25),"X")</f>
        <v>8.9285714285714288</v>
      </c>
      <c r="G76" s="21">
        <f t="shared" si="10"/>
        <v>31.908629617442802</v>
      </c>
      <c r="H76" s="55">
        <f>IF('Tabl. II (2)'!B76&gt;0,'Tabl. II (2)'!H76*3/'Tabl. II (2)'!B76,"X")</f>
        <v>0.7766323024054983</v>
      </c>
      <c r="I76" s="55">
        <f>IF('Tabl. II (2)'!C76&gt;0,'Tabl. II (2)'!I76*3/'Tabl. II (2)'!C76,"X")</f>
        <v>0.31088082901554404</v>
      </c>
      <c r="J76" s="55">
        <f t="shared" si="11"/>
        <v>40.02934568297492</v>
      </c>
    </row>
    <row r="77" spans="1:10" x14ac:dyDescent="0.2">
      <c r="A77" s="26" t="s">
        <v>75</v>
      </c>
      <c r="B77" s="21">
        <f>IF('Tabl. II (2)'!B77&gt;0,'Tabl. II (2)'!E77/'Tabl. II (2)'!B77*100,"X")</f>
        <v>129.00719424460431</v>
      </c>
      <c r="C77" s="21">
        <f>IF('Tabl. II (2)'!C77&gt;0,'Tabl. II (2)'!F77/'Tabl. II (2)'!C77*100,"X")</f>
        <v>100.75620084694495</v>
      </c>
      <c r="D77" s="21">
        <f t="shared" si="9"/>
        <v>78.101226398200708</v>
      </c>
      <c r="E77" s="21">
        <f>IF('Tabl. II (2)'!E77&gt;0,'Tabl. II (2)'!H77/('Tabl. II (2)'!E77/91.25),"X")</f>
        <v>28.191222395717151</v>
      </c>
      <c r="F77" s="21">
        <f>IF('Tabl. II (2)'!F77&gt;0,'Tabl. II (2)'!I77/('Tabl. II (2)'!F77/91.25),"X")</f>
        <v>32.900405283698589</v>
      </c>
      <c r="G77" s="21">
        <f t="shared" si="10"/>
        <v>116.70442956278782</v>
      </c>
      <c r="H77" s="55">
        <f>IF('Tabl. II (2)'!B77&gt;0,'Tabl. II (2)'!H77*3/'Tabl. II (2)'!B77,"X")</f>
        <v>1.1956834532374101</v>
      </c>
      <c r="I77" s="55">
        <f>IF('Tabl. II (2)'!C77&gt;0,'Tabl. II (2)'!I77*3/'Tabl. II (2)'!C77,"X")</f>
        <v>1.08983666061706</v>
      </c>
      <c r="J77" s="55">
        <f t="shared" si="11"/>
        <v>91.147590749561573</v>
      </c>
    </row>
    <row r="78" spans="1:10" ht="27.75" x14ac:dyDescent="0.2">
      <c r="A78" s="25" t="s">
        <v>76</v>
      </c>
      <c r="B78" s="20">
        <f>IF('Tabl. II (2)'!B78&gt;0,'Tabl. II (2)'!E78/'Tabl. II (2)'!B78*100,"X")</f>
        <v>85.209087915706291</v>
      </c>
      <c r="C78" s="20">
        <f>IF('Tabl. II (2)'!C78&gt;0,'Tabl. II (2)'!F78/'Tabl. II (2)'!C78*100,"X")</f>
        <v>94.356964731029564</v>
      </c>
      <c r="D78" s="20">
        <f t="shared" si="9"/>
        <v>110.73579947760135</v>
      </c>
      <c r="E78" s="20">
        <f>IF('Tabl. II (2)'!E78&gt;0,'Tabl. II (2)'!H78/('Tabl. II (2)'!E78/91.25),"X")</f>
        <v>111.68763041966149</v>
      </c>
      <c r="F78" s="20">
        <f>IF('Tabl. II (2)'!F78&gt;0,'Tabl. II (2)'!I78/('Tabl. II (2)'!F78/91.25),"X")</f>
        <v>116.55166880616174</v>
      </c>
      <c r="G78" s="20">
        <f t="shared" si="10"/>
        <v>104.35503767805247</v>
      </c>
      <c r="H78" s="37">
        <f>IF('Tabl. II (2)'!B78&gt;0,'Tabl. II (2)'!H78*3/'Tabl. II (2)'!B78,"X")</f>
        <v>3.1288113269674018</v>
      </c>
      <c r="I78" s="37">
        <f>IF('Tabl. II (2)'!C78&gt;0,'Tabl. II (2)'!I78*3/'Tabl. II (2)'!C78,"X")</f>
        <v>3.6156038475240471</v>
      </c>
      <c r="J78" s="37">
        <f t="shared" si="11"/>
        <v>115.55838526794355</v>
      </c>
    </row>
    <row r="79" spans="1:10" ht="15" x14ac:dyDescent="0.2">
      <c r="A79" s="26" t="s">
        <v>77</v>
      </c>
      <c r="B79" s="20">
        <f>IF('Tabl. II (2)'!B79&gt;0,'Tabl. II (2)'!E79/'Tabl. II (2)'!B79*100,"X")</f>
        <v>95.115807581249612</v>
      </c>
      <c r="C79" s="20">
        <f>IF('Tabl. II (2)'!C79&gt;0,'Tabl. II (2)'!F79/'Tabl. II (2)'!C79*100,"X")</f>
        <v>101.18980875848752</v>
      </c>
      <c r="D79" s="20">
        <f t="shared" si="9"/>
        <v>106.38590086306043</v>
      </c>
      <c r="E79" s="20">
        <f>IF('Tabl. II (2)'!E79&gt;0,'Tabl. II (2)'!H79/('Tabl. II (2)'!E79/91.25),"X")</f>
        <v>34.762466089652499</v>
      </c>
      <c r="F79" s="20">
        <f>IF('Tabl. II (2)'!F79&gt;0,'Tabl. II (2)'!I79/('Tabl. II (2)'!F79/91.25),"X")</f>
        <v>36.839294508741695</v>
      </c>
      <c r="G79" s="20">
        <f t="shared" si="10"/>
        <v>105.9743414455495</v>
      </c>
      <c r="H79" s="37">
        <f>IF('Tabl. II (2)'!B79&gt;0,'Tabl. II (2)'!H79*3/'Tabl. II (2)'!B79,"X")</f>
        <v>1.0870553541807459</v>
      </c>
      <c r="I79" s="37">
        <f>IF('Tabl. II (2)'!C79&gt;0,'Tabl. II (2)'!I79*3/'Tabl. II (2)'!C79,"X")</f>
        <v>1.2255653148944123</v>
      </c>
      <c r="J79" s="37">
        <f t="shared" si="11"/>
        <v>112.74175783054338</v>
      </c>
    </row>
    <row r="80" spans="1:10" x14ac:dyDescent="0.2">
      <c r="A80" s="25" t="s">
        <v>78</v>
      </c>
      <c r="B80" s="20">
        <f>IF('Tabl. II (2)'!B80&gt;0,'Tabl. II (2)'!E80/'Tabl. II (2)'!B80*100,"X")</f>
        <v>99.451553930530167</v>
      </c>
      <c r="C80" s="20">
        <f>IF('Tabl. II (2)'!C80&gt;0,'Tabl. II (2)'!F80/'Tabl. II (2)'!C80*100,"X")</f>
        <v>97.532894736842096</v>
      </c>
      <c r="D80" s="20">
        <f t="shared" si="9"/>
        <v>98.070759965170268</v>
      </c>
      <c r="E80" s="20">
        <f>IF('Tabl. II (2)'!E80&gt;0,'Tabl. II (2)'!H80/('Tabl. II (2)'!E80/91.25),"X")</f>
        <v>50.377604166666664</v>
      </c>
      <c r="F80" s="20">
        <f>IF('Tabl. II (2)'!F80&gt;0,'Tabl. II (2)'!I80/('Tabl. II (2)'!F80/91.25),"X")</f>
        <v>57.550590219224283</v>
      </c>
      <c r="G80" s="20">
        <f t="shared" si="10"/>
        <v>114.23844220306088</v>
      </c>
      <c r="H80" s="37">
        <f>IF('Tabl. II (2)'!B80&gt;0,'Tabl. II (2)'!H80*3/'Tabl. II (2)'!B80,"X")</f>
        <v>1.6471663619744059</v>
      </c>
      <c r="I80" s="37">
        <f>IF('Tabl. II (2)'!C80&gt;0,'Tabl. II (2)'!I80*3/'Tabl. II (2)'!C80,"X")</f>
        <v>1.8453947368421053</v>
      </c>
      <c r="J80" s="37">
        <f t="shared" si="11"/>
        <v>112.0345084409136</v>
      </c>
    </row>
    <row r="81" spans="1:10" x14ac:dyDescent="0.2">
      <c r="A81" s="25" t="s">
        <v>79</v>
      </c>
      <c r="B81" s="20">
        <f>IF('Tabl. II (2)'!B81&gt;0,'Tabl. II (2)'!E81/'Tabl. II (2)'!B81*100,"X")</f>
        <v>96</v>
      </c>
      <c r="C81" s="20">
        <f>IF('Tabl. II (2)'!C81&gt;0,'Tabl. II (2)'!F81/'Tabl. II (2)'!C81*100,"X")</f>
        <v>100.84033613445378</v>
      </c>
      <c r="D81" s="20">
        <f t="shared" si="9"/>
        <v>105.04201680672269</v>
      </c>
      <c r="E81" s="20">
        <f>IF('Tabl. II (2)'!E81&gt;0,'Tabl. II (2)'!H81/('Tabl. II (2)'!E81/91.25),"X")</f>
        <v>24.333333333333336</v>
      </c>
      <c r="F81" s="20">
        <f>IF('Tabl. II (2)'!F81&gt;0,'Tabl. II (2)'!I81/('Tabl. II (2)'!F81/91.25),"X")</f>
        <v>15.96875</v>
      </c>
      <c r="G81" s="20">
        <f t="shared" si="10"/>
        <v>65.625</v>
      </c>
      <c r="H81" s="37">
        <f>IF('Tabl. II (2)'!B81&gt;0,'Tabl. II (2)'!H81*3/'Tabl. II (2)'!B81,"X")</f>
        <v>0.76800000000000002</v>
      </c>
      <c r="I81" s="37">
        <f>IF('Tabl. II (2)'!C81&gt;0,'Tabl. II (2)'!I81*3/'Tabl. II (2)'!C81,"X")</f>
        <v>0.52941176470588236</v>
      </c>
      <c r="J81" s="37">
        <f t="shared" si="11"/>
        <v>68.933823529411768</v>
      </c>
    </row>
    <row r="82" spans="1:10" x14ac:dyDescent="0.2">
      <c r="A82" s="26" t="s">
        <v>31</v>
      </c>
      <c r="B82" s="20">
        <f>IF('Tabl. II (2)'!B82&gt;0,'Tabl. II (2)'!E82/'Tabl. II (2)'!B82*100,"X")</f>
        <v>79.905437352245869</v>
      </c>
      <c r="C82" s="20">
        <f>IF('Tabl. II (2)'!C82&gt;0,'Tabl. II (2)'!F82/'Tabl. II (2)'!C82*100,"X")</f>
        <v>92.857142857142861</v>
      </c>
      <c r="D82" s="20">
        <f t="shared" si="9"/>
        <v>116.20879120879121</v>
      </c>
      <c r="E82" s="20">
        <f>IF('Tabl. II (2)'!E82&gt;0,'Tabl. II (2)'!H82/('Tabl. II (2)'!E82/91.25),"X")</f>
        <v>82.071005917159766</v>
      </c>
      <c r="F82" s="20">
        <f>IF('Tabl. II (2)'!F82&gt;0,'Tabl. II (2)'!I82/('Tabl. II (2)'!F82/91.25),"X")</f>
        <v>75.895432692307693</v>
      </c>
      <c r="G82" s="20">
        <f t="shared" si="10"/>
        <v>92.475328947368425</v>
      </c>
      <c r="H82" s="37">
        <f>IF('Tabl. II (2)'!B82&gt;0,'Tabl. II (2)'!H82*3/'Tabl. II (2)'!B82,"X")</f>
        <v>2.1560283687943262</v>
      </c>
      <c r="I82" s="37">
        <f>IF('Tabl. II (2)'!C82&gt;0,'Tabl. II (2)'!I82*3/'Tabl. II (2)'!C82,"X")</f>
        <v>2.3169642857142856</v>
      </c>
      <c r="J82" s="37">
        <f t="shared" si="11"/>
        <v>107.46446193609022</v>
      </c>
    </row>
    <row r="83" spans="1:10" ht="25.5" x14ac:dyDescent="0.2">
      <c r="A83" s="56" t="s">
        <v>80</v>
      </c>
      <c r="B83" s="20">
        <f>IF('Tabl. II (2)'!B83&gt;0,'Tabl. II (2)'!E83/'Tabl. II (2)'!B83*100,"X")</f>
        <v>40</v>
      </c>
      <c r="C83" s="20">
        <f>IF('Tabl. II (2)'!C83&gt;0,'Tabl. II (2)'!F83/'Tabl. II (2)'!C83*100,"X")</f>
        <v>78.571428571428569</v>
      </c>
      <c r="D83" s="20">
        <f t="shared" si="9"/>
        <v>196.42857142857142</v>
      </c>
      <c r="E83" s="20">
        <f>IF('Tabl. II (2)'!E83&gt;0,'Tabl. II (2)'!H83/('Tabl. II (2)'!E83/91.25),"X")</f>
        <v>228.125</v>
      </c>
      <c r="F83" s="20">
        <f>IF('Tabl. II (2)'!F83&gt;0,'Tabl. II (2)'!I83/('Tabl. II (2)'!F83/91.25),"X")</f>
        <v>82.954545454545453</v>
      </c>
      <c r="G83" s="20">
        <f t="shared" si="10"/>
        <v>36.363636363636367</v>
      </c>
      <c r="H83" s="37">
        <f>IF('Tabl. II (2)'!B83&gt;0,'Tabl. II (2)'!H83*3/'Tabl. II (2)'!B83,"X")</f>
        <v>3</v>
      </c>
      <c r="I83" s="37">
        <f>IF('Tabl. II (2)'!C83&gt;0,'Tabl. II (2)'!I83*3/'Tabl. II (2)'!C83,"X")</f>
        <v>2.1428571428571428</v>
      </c>
      <c r="J83" s="37">
        <f t="shared" si="11"/>
        <v>71.428571428571431</v>
      </c>
    </row>
    <row r="84" spans="1:10" ht="25.5" x14ac:dyDescent="0.2">
      <c r="A84" s="56" t="s">
        <v>81</v>
      </c>
      <c r="B84" s="20">
        <f>IF('Tabl. II (2)'!B84&gt;0,'Tabl. II (2)'!E84/'Tabl. II (2)'!B84*100,"X")</f>
        <v>117.91044776119404</v>
      </c>
      <c r="C84" s="20">
        <f>IF('Tabl. II (2)'!C84&gt;0,'Tabl. II (2)'!F84/'Tabl. II (2)'!C84*100,"X")</f>
        <v>76.923076923076934</v>
      </c>
      <c r="D84" s="20">
        <f t="shared" si="9"/>
        <v>65.23855890944499</v>
      </c>
      <c r="E84" s="20">
        <f>IF('Tabl. II (2)'!E84&gt;0,'Tabl. II (2)'!H84/('Tabl. II (2)'!E84/91.25),"X")</f>
        <v>49.667721518987342</v>
      </c>
      <c r="F84" s="20">
        <f>IF('Tabl. II (2)'!F84&gt;0,'Tabl. II (2)'!I84/('Tabl. II (2)'!F84/91.25),"X")</f>
        <v>91.25</v>
      </c>
      <c r="G84" s="20">
        <f t="shared" si="10"/>
        <v>183.72093023255815</v>
      </c>
      <c r="H84" s="37">
        <f>IF('Tabl. II (2)'!B84&gt;0,'Tabl. II (2)'!H84*3/'Tabl. II (2)'!B84,"X")</f>
        <v>1.9253731343283582</v>
      </c>
      <c r="I84" s="37">
        <f>IF('Tabl. II (2)'!C84&gt;0,'Tabl. II (2)'!I84*3/'Tabl. II (2)'!C84,"X")</f>
        <v>2.3076923076923075</v>
      </c>
      <c r="J84" s="37">
        <f t="shared" si="11"/>
        <v>119.85688729874775</v>
      </c>
    </row>
    <row r="85" spans="1:10" ht="25.5" x14ac:dyDescent="0.2">
      <c r="A85" s="33" t="s">
        <v>33</v>
      </c>
      <c r="B85" s="20">
        <f>IF('Tabl. II (2)'!B85&gt;0,'Tabl. II (2)'!E85/'Tabl. II (2)'!B85*100,"X")</f>
        <v>99.009900990099013</v>
      </c>
      <c r="C85" s="20">
        <f>IF('Tabl. II (2)'!C85&gt;0,'Tabl. II (2)'!F85/'Tabl. II (2)'!C85*100,"X")</f>
        <v>98.559932232105041</v>
      </c>
      <c r="D85" s="20">
        <f t="shared" si="9"/>
        <v>99.545531554426091</v>
      </c>
      <c r="E85" s="20">
        <f>IF('Tabl. II (2)'!E85&gt;0,'Tabl. II (2)'!H85/('Tabl. II (2)'!E85/91.25),"X")</f>
        <v>34.675000000000004</v>
      </c>
      <c r="F85" s="20">
        <f>IF('Tabl. II (2)'!F85&gt;0,'Tabl. II (2)'!I85/('Tabl. II (2)'!F85/91.25),"X")</f>
        <v>27.841641598624836</v>
      </c>
      <c r="G85" s="20">
        <f t="shared" si="10"/>
        <v>80.293126456019706</v>
      </c>
      <c r="H85" s="37">
        <f>IF('Tabl. II (2)'!B85&gt;0,'Tabl. II (2)'!H85*3/'Tabl. II (2)'!B85,"X")</f>
        <v>1.1287128712871286</v>
      </c>
      <c r="I85" s="37">
        <f>IF('Tabl. II (2)'!C85&gt;0,'Tabl. II (2)'!I85*3/'Tabl. II (2)'!C85,"X")</f>
        <v>0.90216010165184246</v>
      </c>
      <c r="J85" s="37">
        <f t="shared" si="11"/>
        <v>79.928219532312369</v>
      </c>
    </row>
    <row r="86" spans="1:10" x14ac:dyDescent="0.2">
      <c r="C86" s="160"/>
      <c r="D86" s="160"/>
      <c r="E86" s="160"/>
      <c r="F86" s="160"/>
      <c r="G86" s="160"/>
      <c r="H86" s="160"/>
      <c r="I86" s="160"/>
    </row>
    <row r="87" spans="1:10" x14ac:dyDescent="0.2">
      <c r="A87" s="189" t="s">
        <v>82</v>
      </c>
      <c r="B87" s="189"/>
      <c r="C87" s="189"/>
      <c r="D87" s="189"/>
      <c r="E87" s="189"/>
      <c r="F87" s="189"/>
      <c r="G87" s="189"/>
      <c r="H87" s="189"/>
      <c r="I87" s="189"/>
    </row>
    <row r="88" spans="1:10" ht="26.25" thickBot="1" x14ac:dyDescent="0.25">
      <c r="A88" s="78" t="s">
        <v>83</v>
      </c>
      <c r="B88" s="80">
        <f>IF('Tabl. II (2)'!B88&gt;0,'Tabl. II (2)'!E88/'Tabl. II (2)'!B88*100,"X")</f>
        <v>88.200877620672841</v>
      </c>
      <c r="C88" s="80">
        <f>IF('Tabl. II (2)'!C88&gt;0,'Tabl. II (2)'!F88/'Tabl. II (2)'!C88*100,"X")</f>
        <v>85.805815672745183</v>
      </c>
      <c r="D88" s="80">
        <f t="shared" ref="D88:D109" si="12">C88*100/B88</f>
        <v>97.284537282918933</v>
      </c>
      <c r="E88" s="41">
        <f>IF('Tabl. II (2)'!E88&gt;0,'Tabl. II (2)'!H88/('Tabl. II (2)'!E88/91.25),"X")</f>
        <v>99.093767274737417</v>
      </c>
      <c r="F88" s="41">
        <f>IF('Tabl. II (2)'!F88&gt;0,'Tabl. II (2)'!I88/('Tabl. II (2)'!F88/91.25),"X")</f>
        <v>119.63131820792648</v>
      </c>
      <c r="G88" s="41">
        <f t="shared" ref="G88:G109" si="13">F88*100/E88</f>
        <v>120.72537102787577</v>
      </c>
      <c r="H88" s="80">
        <f>IF('Tabl. II (2)'!B88&gt;0,'Tabl. II (2)'!H88*3/'Tabl. II (2)'!B88,"X")</f>
        <v>2.8734763529985372</v>
      </c>
      <c r="I88" s="80">
        <f>IF('Tabl. II (2)'!C88&gt;0,'Tabl. II (2)'!I88*3/'Tabl. II (2)'!C88,"X")</f>
        <v>3.3748151798915722</v>
      </c>
      <c r="J88" s="80">
        <f t="shared" ref="J88:J109" si="14">I88*100/H88</f>
        <v>117.44711858755603</v>
      </c>
    </row>
    <row r="89" spans="1:10" ht="26.25" thickTop="1" x14ac:dyDescent="0.2">
      <c r="A89" s="25" t="s">
        <v>84</v>
      </c>
      <c r="B89" s="20">
        <f>IF('Tabl. II (2)'!B89&gt;0,'Tabl. II (2)'!E89/'Tabl. II (2)'!B89*100,"X")</f>
        <v>104.19287211740043</v>
      </c>
      <c r="C89" s="20">
        <f>IF('Tabl. II (2)'!C89&gt;0,'Tabl. II (2)'!F89/'Tabl. II (2)'!C89*100,"X")</f>
        <v>100.22727272727272</v>
      </c>
      <c r="D89" s="20">
        <f t="shared" si="12"/>
        <v>96.193982074263758</v>
      </c>
      <c r="E89" s="20">
        <f>IF('Tabl. II (2)'!E89&gt;0,'Tabl. II (2)'!H89/('Tabl. II (2)'!E89/91.25),"X")</f>
        <v>265.30432595573438</v>
      </c>
      <c r="F89" s="20">
        <f>IF('Tabl. II (2)'!F89&gt;0,'Tabl. II (2)'!I89/('Tabl. II (2)'!F89/91.25),"X")</f>
        <v>303.95975056689343</v>
      </c>
      <c r="G89" s="20">
        <f t="shared" si="13"/>
        <v>114.57022024496074</v>
      </c>
      <c r="H89" s="37">
        <f>IF('Tabl. II (2)'!B89&gt;0,'Tabl. II (2)'!H89*3/'Tabl. II (2)'!B89,"X")</f>
        <v>9.0880503144654092</v>
      </c>
      <c r="I89" s="37">
        <f>IF('Tabl. II (2)'!C89&gt;0,'Tabl. II (2)'!I89*3/'Tabl. II (2)'!C89,"X")</f>
        <v>10.015909090909091</v>
      </c>
      <c r="J89" s="37">
        <f t="shared" si="14"/>
        <v>110.20965712488203</v>
      </c>
    </row>
    <row r="90" spans="1:10" x14ac:dyDescent="0.2">
      <c r="A90" s="26" t="s">
        <v>85</v>
      </c>
      <c r="B90" s="20">
        <f>IF('Tabl. II (2)'!B90&gt;0,'Tabl. II (2)'!E90/'Tabl. II (2)'!B90*100,"X")</f>
        <v>84.210526315789465</v>
      </c>
      <c r="C90" s="20">
        <f>IF('Tabl. II (2)'!C90&gt;0,'Tabl. II (2)'!F90/'Tabl. II (2)'!C90*100,"X")</f>
        <v>87.5</v>
      </c>
      <c r="D90" s="20">
        <f t="shared" si="12"/>
        <v>103.90625000000001</v>
      </c>
      <c r="E90" s="20">
        <f>IF('Tabl. II (2)'!E90&gt;0,'Tabl. II (2)'!H90/('Tabl. II (2)'!E90/91.25),"X")</f>
        <v>79.84375</v>
      </c>
      <c r="F90" s="20">
        <f>IF('Tabl. II (2)'!F90&gt;0,'Tabl. II (2)'!I90/('Tabl. II (2)'!F90/91.25),"X")</f>
        <v>58.660714285714285</v>
      </c>
      <c r="G90" s="20">
        <f t="shared" si="13"/>
        <v>73.469387755102034</v>
      </c>
      <c r="H90" s="37">
        <f>IF('Tabl. II (2)'!B90&gt;0,'Tabl. II (2)'!H90*3/'Tabl. II (2)'!B90,"X")</f>
        <v>2.2105263157894739</v>
      </c>
      <c r="I90" s="37">
        <f>IF('Tabl. II (2)'!C90&gt;0,'Tabl. II (2)'!I90*3/'Tabl. II (2)'!C90,"X")</f>
        <v>1.6875</v>
      </c>
      <c r="J90" s="37">
        <f t="shared" si="14"/>
        <v>76.339285714285708</v>
      </c>
    </row>
    <row r="91" spans="1:10" ht="25.5" x14ac:dyDescent="0.2">
      <c r="A91" s="25" t="s">
        <v>86</v>
      </c>
      <c r="B91" s="20">
        <f>IF('Tabl. II (2)'!B91&gt;0,'Tabl. II (2)'!E91/'Tabl. II (2)'!B91*100,"X")</f>
        <v>85.514612452350704</v>
      </c>
      <c r="C91" s="20">
        <f>IF('Tabl. II (2)'!C91&gt;0,'Tabl. II (2)'!F91/'Tabl. II (2)'!C91*100,"X")</f>
        <v>79.604997984683592</v>
      </c>
      <c r="D91" s="20">
        <f t="shared" si="12"/>
        <v>93.089351283723602</v>
      </c>
      <c r="E91" s="20">
        <f>IF('Tabl. II (2)'!E91&gt;0,'Tabl. II (2)'!H91/('Tabl. II (2)'!E91/91.25),"X")</f>
        <v>91.204804358593364</v>
      </c>
      <c r="F91" s="20">
        <f>IF('Tabl. II (2)'!F91&gt;0,'Tabl. II (2)'!I91/('Tabl. II (2)'!F91/91.25),"X")</f>
        <v>122.15949367088608</v>
      </c>
      <c r="G91" s="20">
        <f t="shared" si="13"/>
        <v>133.93975737351181</v>
      </c>
      <c r="H91" s="37">
        <f>IF('Tabl. II (2)'!B91&gt;0,'Tabl. II (2)'!H91*3/'Tabl. II (2)'!B91,"X")</f>
        <v>2.5641677255400253</v>
      </c>
      <c r="I91" s="37">
        <f>IF('Tabl. II (2)'!C91&gt;0,'Tabl. II (2)'!I91*3/'Tabl. II (2)'!C91,"X")</f>
        <v>3.1970979443772674</v>
      </c>
      <c r="J91" s="37">
        <f t="shared" si="14"/>
        <v>124.68365124999551</v>
      </c>
    </row>
    <row r="92" spans="1:10" x14ac:dyDescent="0.2">
      <c r="A92" s="26" t="s">
        <v>87</v>
      </c>
      <c r="B92" s="20">
        <f>IF('Tabl. II (2)'!B92&gt;0,'Tabl. II (2)'!E92/'Tabl. II (2)'!B92*100,"X")</f>
        <v>91.230207064555429</v>
      </c>
      <c r="C92" s="20">
        <f>IF('Tabl. II (2)'!C92&gt;0,'Tabl. II (2)'!F92/'Tabl. II (2)'!C92*100,"X")</f>
        <v>94.62989840348331</v>
      </c>
      <c r="D92" s="20">
        <f t="shared" si="12"/>
        <v>103.72649744894498</v>
      </c>
      <c r="E92" s="20">
        <f>IF('Tabl. II (2)'!E92&gt;0,'Tabl. II (2)'!H92/('Tabl. II (2)'!E92/91.25),"X")</f>
        <v>29.360814419225633</v>
      </c>
      <c r="F92" s="20">
        <f>IF('Tabl. II (2)'!F92&gt;0,'Tabl. II (2)'!I92/('Tabl. II (2)'!F92/91.25),"X")</f>
        <v>33.868865030674847</v>
      </c>
      <c r="G92" s="20">
        <f t="shared" si="13"/>
        <v>115.35396991064837</v>
      </c>
      <c r="H92" s="37">
        <f>IF('Tabl. II (2)'!B92&gt;0,'Tabl. II (2)'!H92*3/'Tabl. II (2)'!B92,"X")</f>
        <v>0.88063337393422658</v>
      </c>
      <c r="I92" s="37">
        <f>IF('Tabl. II (2)'!C92&gt;0,'Tabl. II (2)'!I92*3/'Tabl. II (2)'!C92,"X")</f>
        <v>1.053701015965167</v>
      </c>
      <c r="J92" s="37">
        <f t="shared" si="14"/>
        <v>119.65263265662544</v>
      </c>
    </row>
    <row r="93" spans="1:10" x14ac:dyDescent="0.2">
      <c r="A93" s="25" t="s">
        <v>88</v>
      </c>
      <c r="B93" s="20">
        <f>IF('Tabl. II (2)'!B93&gt;0,'Tabl. II (2)'!E93/'Tabl. II (2)'!B93*100,"X")</f>
        <v>72.180451127819538</v>
      </c>
      <c r="C93" s="20">
        <f>IF('Tabl. II (2)'!C93&gt;0,'Tabl. II (2)'!F93/'Tabl. II (2)'!C93*100,"X")</f>
        <v>90.344827586206904</v>
      </c>
      <c r="D93" s="20">
        <f t="shared" si="12"/>
        <v>125.1652298850575</v>
      </c>
      <c r="E93" s="20">
        <f>IF('Tabl. II (2)'!E93&gt;0,'Tabl. II (2)'!H93/('Tabl. II (2)'!E93/91.25),"X")</f>
        <v>61.783854166666671</v>
      </c>
      <c r="F93" s="20">
        <f>IF('Tabl. II (2)'!F93&gt;0,'Tabl. II (2)'!I93/('Tabl. II (2)'!F93/91.25),"X")</f>
        <v>33.435114503816791</v>
      </c>
      <c r="G93" s="20">
        <f t="shared" si="13"/>
        <v>54.116265413975327</v>
      </c>
      <c r="H93" s="37">
        <f>IF('Tabl. II (2)'!B93&gt;0,'Tabl. II (2)'!H93*3/'Tabl. II (2)'!B93,"X")</f>
        <v>1.4661654135338347</v>
      </c>
      <c r="I93" s="37">
        <f>IF('Tabl. II (2)'!C93&gt;0,'Tabl. II (2)'!I93*3/'Tabl. II (2)'!C93,"X")</f>
        <v>0.99310344827586206</v>
      </c>
      <c r="J93" s="37">
        <f t="shared" si="14"/>
        <v>67.734748010610076</v>
      </c>
    </row>
    <row r="94" spans="1:10" x14ac:dyDescent="0.2">
      <c r="A94" s="25" t="s">
        <v>89</v>
      </c>
      <c r="B94" s="20">
        <f>IF('Tabl. II (2)'!B94&gt;0,'Tabl. II (2)'!E94/'Tabl. II (2)'!B94*100,"X")</f>
        <v>100</v>
      </c>
      <c r="C94" s="20">
        <f>IF('Tabl. II (2)'!C94&gt;0,'Tabl. II (2)'!F94/'Tabl. II (2)'!C94*100,"X")</f>
        <v>100</v>
      </c>
      <c r="D94" s="20">
        <f t="shared" si="12"/>
        <v>100</v>
      </c>
      <c r="E94" s="20">
        <f>IF('Tabl. II (2)'!E94&gt;0,'Tabl. II (2)'!H94/('Tabl. II (2)'!E94/91.25),"X")</f>
        <v>27.375</v>
      </c>
      <c r="F94" s="20">
        <f>IF('Tabl. II (2)'!F94&gt;0,'Tabl. II (2)'!I94/('Tabl. II (2)'!F94/91.25),"X")</f>
        <v>7.9347826086956514</v>
      </c>
      <c r="G94" s="20">
        <f t="shared" si="13"/>
        <v>28.985507246376809</v>
      </c>
      <c r="H94" s="37">
        <f>IF('Tabl. II (2)'!B94&gt;0,'Tabl. II (2)'!H94*3/'Tabl. II (2)'!B94,"X")</f>
        <v>0.9</v>
      </c>
      <c r="I94" s="37">
        <f>IF('Tabl. II (2)'!C94&gt;0,'Tabl. II (2)'!I94*3/'Tabl. II (2)'!C94,"X")</f>
        <v>0.2608695652173913</v>
      </c>
      <c r="J94" s="37">
        <f t="shared" si="14"/>
        <v>28.985507246376809</v>
      </c>
    </row>
    <row r="95" spans="1:10" x14ac:dyDescent="0.2">
      <c r="A95" s="31" t="s">
        <v>90</v>
      </c>
      <c r="B95" s="20">
        <f>IF('Tabl. II (2)'!B95&gt;0,'Tabl. II (2)'!E95/'Tabl. II (2)'!B95*100,"X")</f>
        <v>100</v>
      </c>
      <c r="C95" s="20" t="str">
        <f>IF('Tabl. II (2)'!C95&gt;0,'Tabl. II (2)'!F95/'Tabl. II (2)'!C95*100,"X")</f>
        <v>X</v>
      </c>
      <c r="D95" s="20" t="s">
        <v>383</v>
      </c>
      <c r="E95" s="20">
        <f>IF('Tabl. II (2)'!E95&gt;0,'Tabl. II (2)'!H95/('Tabl. II (2)'!E95/91.25),"X")</f>
        <v>0</v>
      </c>
      <c r="F95" s="20">
        <f>IF('Tabl. II (2)'!F95&gt;0,'Tabl. II (2)'!I95/('Tabl. II (2)'!F95/91.25),"X")</f>
        <v>0</v>
      </c>
      <c r="G95" s="20" t="s">
        <v>383</v>
      </c>
      <c r="H95" s="37">
        <f>IF('Tabl. II (2)'!B95&gt;0,'Tabl. II (2)'!H95*3/'Tabl. II (2)'!B95,"X")</f>
        <v>0</v>
      </c>
      <c r="I95" s="37" t="str">
        <f>IF('Tabl. II (2)'!C95&gt;0,'Tabl. II (2)'!I95*3/'Tabl. II (2)'!C95,"X")</f>
        <v>X</v>
      </c>
      <c r="J95" s="37" t="s">
        <v>383</v>
      </c>
    </row>
    <row r="96" spans="1:10" x14ac:dyDescent="0.2">
      <c r="A96" s="26" t="s">
        <v>38</v>
      </c>
      <c r="B96" s="20">
        <f>IF('Tabl. II (2)'!B96&gt;0,'Tabl. II (2)'!E96/'Tabl. II (2)'!B96*100,"X")</f>
        <v>83.70044052863436</v>
      </c>
      <c r="C96" s="20">
        <f>IF('Tabl. II (2)'!C96&gt;0,'Tabl. II (2)'!F96/'Tabl. II (2)'!C96*100,"X")</f>
        <v>88.47926267281106</v>
      </c>
      <c r="D96" s="20">
        <f t="shared" si="12"/>
        <v>105.70943487751637</v>
      </c>
      <c r="E96" s="20">
        <f>IF('Tabl. II (2)'!E96&gt;0,'Tabl. II (2)'!H96/('Tabl. II (2)'!E96/91.25),"X")</f>
        <v>59.072368421052637</v>
      </c>
      <c r="F96" s="20">
        <f>IF('Tabl. II (2)'!F96&gt;0,'Tabl. II (2)'!I96/('Tabl. II (2)'!F96/91.25),"X")</f>
        <v>65.110677083333343</v>
      </c>
      <c r="G96" s="20">
        <f t="shared" si="13"/>
        <v>110.22188346883469</v>
      </c>
      <c r="H96" s="37">
        <f>IF('Tabl. II (2)'!B96&gt;0,'Tabl. II (2)'!H96*3/'Tabl. II (2)'!B96,"X")</f>
        <v>1.6255506607929515</v>
      </c>
      <c r="I96" s="37">
        <f>IF('Tabl. II (2)'!C96&gt;0,'Tabl. II (2)'!I96*3/'Tabl. II (2)'!C96,"X")</f>
        <v>1.8940092165898617</v>
      </c>
      <c r="J96" s="37">
        <f t="shared" si="14"/>
        <v>116.51493012625978</v>
      </c>
    </row>
    <row r="97" spans="1:10" ht="25.5" x14ac:dyDescent="0.2">
      <c r="A97" s="52" t="s">
        <v>91</v>
      </c>
      <c r="B97" s="20" t="str">
        <f>IF('Tabl. II (2)'!B97&gt;0,'Tabl. II (2)'!E97/'Tabl. II (2)'!B97*100,"X")</f>
        <v>X</v>
      </c>
      <c r="C97" s="20" t="str">
        <f>IF('Tabl. II (2)'!C97&gt;0,'Tabl. II (2)'!F97/'Tabl. II (2)'!C97*100,"X")</f>
        <v>X</v>
      </c>
      <c r="D97" s="20" t="s">
        <v>383</v>
      </c>
      <c r="E97" s="20" t="str">
        <f>IF('Tabl. II (2)'!E97&gt;0,'Tabl. II (2)'!H97/('Tabl. II (2)'!E97/91.25),"X")</f>
        <v>X</v>
      </c>
      <c r="F97" s="20" t="str">
        <f>IF('Tabl. II (2)'!F97&gt;0,'Tabl. II (2)'!I97/('Tabl. II (2)'!F97/91.25),"X")</f>
        <v>X</v>
      </c>
      <c r="G97" s="20" t="s">
        <v>383</v>
      </c>
      <c r="H97" s="37" t="str">
        <f>IF('Tabl. II (2)'!B97&gt;0,'Tabl. II (2)'!H97*3/'Tabl. II (2)'!B97,"X")</f>
        <v>X</v>
      </c>
      <c r="I97" s="37" t="str">
        <f>IF('Tabl. II (2)'!C97&gt;0,'Tabl. II (2)'!I97*3/'Tabl. II (2)'!C97,"X")</f>
        <v>X</v>
      </c>
      <c r="J97" s="37" t="s">
        <v>383</v>
      </c>
    </row>
    <row r="98" spans="1:10" ht="25.5" x14ac:dyDescent="0.2">
      <c r="A98" s="52" t="s">
        <v>81</v>
      </c>
      <c r="B98" s="20">
        <f>IF('Tabl. II (2)'!B98&gt;0,'Tabl. II (2)'!E98/'Tabl. II (2)'!B98*100,"X")</f>
        <v>71.428571428571431</v>
      </c>
      <c r="C98" s="20">
        <f>IF('Tabl. II (2)'!C98&gt;0,'Tabl. II (2)'!F98/'Tabl. II (2)'!C98*100,"X")</f>
        <v>120</v>
      </c>
      <c r="D98" s="20">
        <f t="shared" si="12"/>
        <v>168</v>
      </c>
      <c r="E98" s="20">
        <f>IF('Tabl. II (2)'!E98&gt;0,'Tabl. II (2)'!H98/('Tabl. II (2)'!E98/91.25),"X")</f>
        <v>54.75</v>
      </c>
      <c r="F98" s="20">
        <f>IF('Tabl. II (2)'!F98&gt;0,'Tabl. II (2)'!I98/('Tabl. II (2)'!F98/91.25),"X")</f>
        <v>60.833333333333343</v>
      </c>
      <c r="G98" s="20">
        <f t="shared" si="13"/>
        <v>111.11111111111113</v>
      </c>
      <c r="H98" s="37">
        <f>IF('Tabl. II (2)'!B98&gt;0,'Tabl. II (2)'!H98*3/'Tabl. II (2)'!B98,"X")</f>
        <v>1.2857142857142858</v>
      </c>
      <c r="I98" s="37">
        <f>IF('Tabl. II (2)'!C98&gt;0,'Tabl. II (2)'!I98*3/'Tabl. II (2)'!C98,"X")</f>
        <v>2.4</v>
      </c>
      <c r="J98" s="37">
        <f t="shared" si="14"/>
        <v>186.66666666666666</v>
      </c>
    </row>
    <row r="99" spans="1:10" ht="25.5" x14ac:dyDescent="0.2">
      <c r="A99" s="33" t="s">
        <v>33</v>
      </c>
      <c r="B99" s="20">
        <f>IF('Tabl. II (2)'!B99&gt;0,'Tabl. II (2)'!E99/'Tabl. II (2)'!B99*100,"X")</f>
        <v>76.923076923076934</v>
      </c>
      <c r="C99" s="20">
        <f>IF('Tabl. II (2)'!C99&gt;0,'Tabl. II (2)'!F99/'Tabl. II (2)'!C99*100,"X")</f>
        <v>111.90476190476191</v>
      </c>
      <c r="D99" s="20">
        <f t="shared" si="12"/>
        <v>145.47619047619045</v>
      </c>
      <c r="E99" s="20">
        <f>IF('Tabl. II (2)'!E99&gt;0,'Tabl. II (2)'!H99/('Tabl. II (2)'!E99/91.25),"X")</f>
        <v>42.583333333333336</v>
      </c>
      <c r="F99" s="20">
        <f>IF('Tabl. II (2)'!F99&gt;0,'Tabl. II (2)'!I99/('Tabl. II (2)'!F99/91.25),"X")</f>
        <v>19.414893617021278</v>
      </c>
      <c r="G99" s="20">
        <f t="shared" si="13"/>
        <v>45.59270516717325</v>
      </c>
      <c r="H99" s="37">
        <f>IF('Tabl. II (2)'!B99&gt;0,'Tabl. II (2)'!H99*3/'Tabl. II (2)'!B99,"X")</f>
        <v>1.0769230769230769</v>
      </c>
      <c r="I99" s="37">
        <f>IF('Tabl. II (2)'!C99&gt;0,'Tabl. II (2)'!I99*3/'Tabl. II (2)'!C99,"X")</f>
        <v>0.7142857142857143</v>
      </c>
      <c r="J99" s="37">
        <f t="shared" si="14"/>
        <v>66.326530612244909</v>
      </c>
    </row>
    <row r="100" spans="1:10" ht="26.25" thickBot="1" x14ac:dyDescent="0.25">
      <c r="A100" s="78" t="s">
        <v>92</v>
      </c>
      <c r="B100" s="80">
        <f>IF('Tabl. II (2)'!B100&gt;0,'Tabl. II (2)'!E100/'Tabl. II (2)'!B100*100,"X")</f>
        <v>98.702162176537854</v>
      </c>
      <c r="C100" s="80">
        <f>IF('Tabl. II (2)'!C100&gt;0,'Tabl. II (2)'!F100/'Tabl. II (2)'!C100*100,"X")</f>
        <v>85.363103845493981</v>
      </c>
      <c r="D100" s="80">
        <f t="shared" si="12"/>
        <v>86.485545972958789</v>
      </c>
      <c r="E100" s="41">
        <f>IF('Tabl. II (2)'!E100&gt;0,'Tabl. II (2)'!H100/('Tabl. II (2)'!E100/91.25),"X")</f>
        <v>161.10433001913077</v>
      </c>
      <c r="F100" s="41">
        <f>IF('Tabl. II (2)'!F100&gt;0,'Tabl. II (2)'!I100/('Tabl. II (2)'!F100/91.25),"X")</f>
        <v>214.19345229550089</v>
      </c>
      <c r="G100" s="41">
        <f t="shared" si="13"/>
        <v>132.95325598639459</v>
      </c>
      <c r="H100" s="80">
        <f>IF('Tabl. II (2)'!B100&gt;0,'Tabl. II (2)'!H100*3/'Tabl. II (2)'!B100,"X")</f>
        <v>5.2278396851147573</v>
      </c>
      <c r="I100" s="80">
        <f>IF('Tabl. II (2)'!C100&gt;0,'Tabl. II (2)'!I100*3/'Tabl. II (2)'!C100,"X")</f>
        <v>6.0112497242714635</v>
      </c>
      <c r="J100" s="80">
        <f t="shared" si="14"/>
        <v>114.98534932865886</v>
      </c>
    </row>
    <row r="101" spans="1:10" ht="13.5" thickTop="1" x14ac:dyDescent="0.2">
      <c r="A101" s="25" t="s">
        <v>93</v>
      </c>
      <c r="B101" s="20">
        <f>IF('Tabl. II (2)'!B101&gt;0,'Tabl. II (2)'!E101/'Tabl. II (2)'!B101*100,"X")</f>
        <v>98.850574712643677</v>
      </c>
      <c r="C101" s="20">
        <f>IF('Tabl. II (2)'!C101&gt;0,'Tabl. II (2)'!F101/'Tabl. II (2)'!C101*100,"X")</f>
        <v>85.183733207882497</v>
      </c>
      <c r="D101" s="20">
        <f t="shared" si="12"/>
        <v>86.174241733555561</v>
      </c>
      <c r="E101" s="20">
        <f>IF('Tabl. II (2)'!E101&gt;0,'Tabl. II (2)'!H101/('Tabl. II (2)'!E101/91.25),"X")</f>
        <v>166.76462796425707</v>
      </c>
      <c r="F101" s="20">
        <f>IF('Tabl. II (2)'!F101&gt;0,'Tabl. II (2)'!I101/('Tabl. II (2)'!F101/91.25),"X")</f>
        <v>222.93579142760714</v>
      </c>
      <c r="G101" s="20">
        <f t="shared" si="13"/>
        <v>133.68290035425818</v>
      </c>
      <c r="H101" s="37">
        <f>IF('Tabl. II (2)'!B101&gt;0,'Tabl. II (2)'!H101*3/'Tabl. II (2)'!B101,"X")</f>
        <v>5.4196534737557327</v>
      </c>
      <c r="I101" s="37">
        <f>IF('Tabl. II (2)'!C101&gt;0,'Tabl. II (2)'!I101*3/'Tabl. II (2)'!C101,"X")</f>
        <v>6.243453034342167</v>
      </c>
      <c r="J101" s="37">
        <f t="shared" si="14"/>
        <v>115.20022570770664</v>
      </c>
    </row>
    <row r="102" spans="1:10" x14ac:dyDescent="0.2">
      <c r="A102" s="25" t="s">
        <v>94</v>
      </c>
      <c r="B102" s="20">
        <f>IF('Tabl. II (2)'!B102&gt;0,'Tabl. II (2)'!E102/'Tabl. II (2)'!B102*100,"X")</f>
        <v>96.119016817593788</v>
      </c>
      <c r="C102" s="20">
        <f>IF('Tabl. II (2)'!C102&gt;0,'Tabl. II (2)'!F102/'Tabl. II (2)'!C102*100,"X")</f>
        <v>92.432120161756217</v>
      </c>
      <c r="D102" s="20">
        <f t="shared" si="12"/>
        <v>96.164238068691191</v>
      </c>
      <c r="E102" s="20">
        <f>IF('Tabl. II (2)'!E102&gt;0,'Tabl. II (2)'!H102/('Tabl. II (2)'!E102/91.25),"X")</f>
        <v>74.486036339165551</v>
      </c>
      <c r="F102" s="20">
        <f>IF('Tabl. II (2)'!F102&gt;0,'Tabl. II (2)'!I102/('Tabl. II (2)'!F102/91.25),"X")</f>
        <v>79.84375</v>
      </c>
      <c r="G102" s="20">
        <f t="shared" si="13"/>
        <v>107.19291014014838</v>
      </c>
      <c r="H102" s="37">
        <f>IF('Tabl. II (2)'!B102&gt;0,'Tabl. II (2)'!H102*3/'Tabl. II (2)'!B102,"X")</f>
        <v>2.3538163001293659</v>
      </c>
      <c r="I102" s="37">
        <f>IF('Tabl. II (2)'!C102&gt;0,'Tabl. II (2)'!I102*3/'Tabl. II (2)'!C102,"X")</f>
        <v>2.4263431542461005</v>
      </c>
      <c r="J102" s="37">
        <f t="shared" si="14"/>
        <v>103.08124529993052</v>
      </c>
    </row>
    <row r="103" spans="1:10" ht="25.5" x14ac:dyDescent="0.2">
      <c r="A103" s="26" t="s">
        <v>95</v>
      </c>
      <c r="B103" s="20">
        <f>IF('Tabl. II (2)'!B103&gt;0,'Tabl. II (2)'!E103/'Tabl. II (2)'!B103*100,"X")</f>
        <v>33.333333333333329</v>
      </c>
      <c r="C103" s="20">
        <f>IF('Tabl. II (2)'!C103&gt;0,'Tabl. II (2)'!F103/'Tabl. II (2)'!C103*100,"X")</f>
        <v>55.555555555555557</v>
      </c>
      <c r="D103" s="20">
        <f t="shared" si="12"/>
        <v>166.66666666666669</v>
      </c>
      <c r="E103" s="20">
        <f>IF('Tabl. II (2)'!E103&gt;0,'Tabl. II (2)'!H103/('Tabl. II (2)'!E103/91.25),"X")</f>
        <v>182.5</v>
      </c>
      <c r="F103" s="20">
        <f>IF('Tabl. II (2)'!F103&gt;0,'Tabl. II (2)'!I103/('Tabl. II (2)'!F103/91.25),"X")</f>
        <v>182.5</v>
      </c>
      <c r="G103" s="20">
        <f t="shared" si="13"/>
        <v>100</v>
      </c>
      <c r="H103" s="37">
        <f>IF('Tabl. II (2)'!B103&gt;0,'Tabl. II (2)'!H103*3/'Tabl. II (2)'!B103,"X")</f>
        <v>2</v>
      </c>
      <c r="I103" s="37">
        <f>IF('Tabl. II (2)'!C103&gt;0,'Tabl. II (2)'!I103*3/'Tabl. II (2)'!C103,"X")</f>
        <v>3.3333333333333335</v>
      </c>
      <c r="J103" s="37">
        <f t="shared" si="14"/>
        <v>166.66666666666669</v>
      </c>
    </row>
    <row r="104" spans="1:10" x14ac:dyDescent="0.2">
      <c r="A104" s="32" t="s">
        <v>96</v>
      </c>
      <c r="B104" s="20">
        <f>IF('Tabl. II (2)'!B104&gt;0,'Tabl. II (2)'!E104/'Tabl. II (2)'!B104*100,"X")</f>
        <v>95.974235104669887</v>
      </c>
      <c r="C104" s="20">
        <f>IF('Tabl. II (2)'!C104&gt;0,'Tabl. II (2)'!F104/'Tabl. II (2)'!C104*100,"X")</f>
        <v>75.641025641025635</v>
      </c>
      <c r="D104" s="20">
        <f t="shared" si="12"/>
        <v>78.813887454827039</v>
      </c>
      <c r="E104" s="20">
        <f>IF('Tabl. II (2)'!E104&gt;0,'Tabl. II (2)'!H104/('Tabl. II (2)'!E104/91.25),"X")</f>
        <v>72.418204697986582</v>
      </c>
      <c r="F104" s="20">
        <f>IF('Tabl. II (2)'!F104&gt;0,'Tabl. II (2)'!I104/('Tabl. II (2)'!F104/91.25),"X")</f>
        <v>118.22975517890772</v>
      </c>
      <c r="G104" s="20">
        <f t="shared" si="13"/>
        <v>163.25971580208869</v>
      </c>
      <c r="H104" s="37">
        <f>IF('Tabl. II (2)'!B104&gt;0,'Tabl. II (2)'!H104*3/'Tabl. II (2)'!B104,"X")</f>
        <v>2.2850241545893719</v>
      </c>
      <c r="I104" s="37">
        <f>IF('Tabl. II (2)'!C104&gt;0,'Tabl. II (2)'!I104*3/'Tabl. II (2)'!C104,"X")</f>
        <v>2.9401709401709404</v>
      </c>
      <c r="J104" s="37">
        <f t="shared" si="14"/>
        <v>128.67132867132869</v>
      </c>
    </row>
    <row r="105" spans="1:10" x14ac:dyDescent="0.2">
      <c r="A105" s="26" t="s">
        <v>97</v>
      </c>
      <c r="B105" s="20">
        <f>IF('Tabl. II (2)'!B105&gt;0,'Tabl. II (2)'!E105/'Tabl. II (2)'!B105*100,"X")</f>
        <v>104.93827160493827</v>
      </c>
      <c r="C105" s="20">
        <f>IF('Tabl. II (2)'!C105&gt;0,'Tabl. II (2)'!F105/'Tabl. II (2)'!C105*100,"X")</f>
        <v>104.41176470588236</v>
      </c>
      <c r="D105" s="20">
        <f t="shared" si="12"/>
        <v>99.49826989619379</v>
      </c>
      <c r="E105" s="20">
        <f>IF('Tabl. II (2)'!E105&gt;0,'Tabl. II (2)'!H105/('Tabl. II (2)'!E105/91.25),"X")</f>
        <v>12.882352941176471</v>
      </c>
      <c r="F105" s="20">
        <f>IF('Tabl. II (2)'!F105&gt;0,'Tabl. II (2)'!I105/('Tabl. II (2)'!F105/91.25),"X")</f>
        <v>19.278169014084508</v>
      </c>
      <c r="G105" s="20">
        <f t="shared" si="13"/>
        <v>149.64788732394368</v>
      </c>
      <c r="H105" s="37">
        <f>IF('Tabl. II (2)'!B105&gt;0,'Tabl. II (2)'!H105*3/'Tabl. II (2)'!B105,"X")</f>
        <v>0.44444444444444442</v>
      </c>
      <c r="I105" s="37">
        <f>IF('Tabl. II (2)'!C105&gt;0,'Tabl. II (2)'!I105*3/'Tabl. II (2)'!C105,"X")</f>
        <v>0.66176470588235292</v>
      </c>
      <c r="J105" s="37">
        <f t="shared" si="14"/>
        <v>148.89705882352942</v>
      </c>
    </row>
    <row r="106" spans="1:10" x14ac:dyDescent="0.2">
      <c r="A106" s="35" t="s">
        <v>45</v>
      </c>
      <c r="B106" s="20">
        <f>IF('Tabl. II (2)'!B106&gt;0,'Tabl. II (2)'!E106/'Tabl. II (2)'!B106*100,"X")</f>
        <v>105.88235294117648</v>
      </c>
      <c r="C106" s="20">
        <f>IF('Tabl. II (2)'!C106&gt;0,'Tabl. II (2)'!F106/'Tabl. II (2)'!C106*100,"X")</f>
        <v>100</v>
      </c>
      <c r="D106" s="20">
        <f t="shared" si="12"/>
        <v>94.444444444444443</v>
      </c>
      <c r="E106" s="20">
        <f>IF('Tabl. II (2)'!E106&gt;0,'Tabl. II (2)'!H106/('Tabl. II (2)'!E106/91.25),"X")</f>
        <v>50.694444444444443</v>
      </c>
      <c r="F106" s="20">
        <f>IF('Tabl. II (2)'!F106&gt;0,'Tabl. II (2)'!I106/('Tabl. II (2)'!F106/91.25),"X")</f>
        <v>47.797619047619051</v>
      </c>
      <c r="G106" s="20">
        <f t="shared" si="13"/>
        <v>94.285714285714306</v>
      </c>
      <c r="H106" s="37">
        <f>IF('Tabl. II (2)'!B106&gt;0,'Tabl. II (2)'!H106*3/'Tabl. II (2)'!B106,"X")</f>
        <v>1.7647058823529411</v>
      </c>
      <c r="I106" s="37">
        <f>IF('Tabl. II (2)'!C106&gt;0,'Tabl. II (2)'!I106*3/'Tabl. II (2)'!C106,"X")</f>
        <v>1.5714285714285714</v>
      </c>
      <c r="J106" s="37">
        <f t="shared" si="14"/>
        <v>89.047619047619051</v>
      </c>
    </row>
    <row r="107" spans="1:10" ht="25.5" x14ac:dyDescent="0.2">
      <c r="A107" s="59" t="s">
        <v>91</v>
      </c>
      <c r="B107" s="20">
        <f>IF('Tabl. II (2)'!B107&gt;0,'Tabl. II (2)'!E107/'Tabl. II (2)'!B107*100,"X")</f>
        <v>100</v>
      </c>
      <c r="C107" s="20" t="str">
        <f>IF('Tabl. II (2)'!C107&gt;0,'Tabl. II (2)'!F107/'Tabl. II (2)'!C107*100,"X")</f>
        <v>X</v>
      </c>
      <c r="D107" s="20" t="s">
        <v>383</v>
      </c>
      <c r="E107" s="20">
        <f>IF('Tabl. II (2)'!E107&gt;0,'Tabl. II (2)'!H107/('Tabl. II (2)'!E107/91.25),"X")</f>
        <v>0</v>
      </c>
      <c r="F107" s="20" t="str">
        <f>IF('Tabl. II (2)'!F107&gt;0,'Tabl. II (2)'!I107/('Tabl. II (2)'!F107/91.25),"X")</f>
        <v>X</v>
      </c>
      <c r="G107" s="20" t="s">
        <v>383</v>
      </c>
      <c r="H107" s="37">
        <f>IF('Tabl. II (2)'!B107&gt;0,'Tabl. II (2)'!H107*3/'Tabl. II (2)'!B107,"X")</f>
        <v>0</v>
      </c>
      <c r="I107" s="37" t="str">
        <f>IF('Tabl. II (2)'!C107&gt;0,'Tabl. II (2)'!I107*3/'Tabl. II (2)'!C107,"X")</f>
        <v>X</v>
      </c>
      <c r="J107" s="37" t="s">
        <v>383</v>
      </c>
    </row>
    <row r="108" spans="1:10" ht="25.5" x14ac:dyDescent="0.2">
      <c r="A108" s="59" t="s">
        <v>81</v>
      </c>
      <c r="B108" s="20">
        <f>IF('Tabl. II (2)'!B108&gt;0,'Tabl. II (2)'!E108/'Tabl. II (2)'!B108*100,"X")</f>
        <v>300</v>
      </c>
      <c r="C108" s="20" t="str">
        <f>IF('Tabl. II (2)'!C108&gt;0,'Tabl. II (2)'!F108/'Tabl. II (2)'!C108*100,"X")</f>
        <v>X</v>
      </c>
      <c r="D108" s="20" t="s">
        <v>383</v>
      </c>
      <c r="E108" s="20">
        <f>IF('Tabl. II (2)'!E108&gt;0,'Tabl. II (2)'!H108/('Tabl. II (2)'!E108/91.25),"X")</f>
        <v>0</v>
      </c>
      <c r="F108" s="20" t="str">
        <f>IF('Tabl. II (2)'!F108&gt;0,'Tabl. II (2)'!I108/('Tabl. II (2)'!F108/91.25),"X")</f>
        <v>X</v>
      </c>
      <c r="G108" s="20" t="s">
        <v>383</v>
      </c>
      <c r="H108" s="37">
        <f>IF('Tabl. II (2)'!B108&gt;0,'Tabl. II (2)'!H108*3/'Tabl. II (2)'!B108,"X")</f>
        <v>0</v>
      </c>
      <c r="I108" s="37" t="str">
        <f>IF('Tabl. II (2)'!C108&gt;0,'Tabl. II (2)'!I108*3/'Tabl. II (2)'!C108,"X")</f>
        <v>X</v>
      </c>
      <c r="J108" s="20" t="s">
        <v>383</v>
      </c>
    </row>
    <row r="109" spans="1:10" ht="25.5" x14ac:dyDescent="0.2">
      <c r="A109" s="33" t="s">
        <v>33</v>
      </c>
      <c r="B109" s="20">
        <f>IF('Tabl. II (2)'!B109&gt;0,'Tabl. II (2)'!E109/'Tabl. II (2)'!B109*100,"X")</f>
        <v>75</v>
      </c>
      <c r="C109" s="20">
        <f>IF('Tabl. II (2)'!C109&gt;0,'Tabl. II (2)'!F109/'Tabl. II (2)'!C109*100,"X")</f>
        <v>100</v>
      </c>
      <c r="D109" s="20">
        <f t="shared" si="12"/>
        <v>133.33333333333334</v>
      </c>
      <c r="E109" s="20">
        <f>IF('Tabl. II (2)'!E109&gt;0,'Tabl. II (2)'!H109/('Tabl. II (2)'!E109/91.25),"X")</f>
        <v>45.625000000000007</v>
      </c>
      <c r="F109" s="20">
        <f>IF('Tabl. II (2)'!F109&gt;0,'Tabl. II (2)'!I109/('Tabl. II (2)'!F109/91.25),"X")</f>
        <v>22.8125</v>
      </c>
      <c r="G109" s="20">
        <f t="shared" si="13"/>
        <v>49.999999999999993</v>
      </c>
      <c r="H109" s="37">
        <f>IF('Tabl. II (2)'!B109&gt;0,'Tabl. II (2)'!H109*3/'Tabl. II (2)'!B109,"X")</f>
        <v>1.125</v>
      </c>
      <c r="I109" s="37">
        <f>IF('Tabl. II (2)'!C109&gt;0,'Tabl. II (2)'!I109*3/'Tabl. II (2)'!C109,"X")</f>
        <v>0.75</v>
      </c>
      <c r="J109" s="37">
        <f t="shared" si="14"/>
        <v>66.666666666666671</v>
      </c>
    </row>
    <row r="110" spans="1:10" x14ac:dyDescent="0.2">
      <c r="A110" s="185" t="s">
        <v>65</v>
      </c>
      <c r="B110" s="185"/>
      <c r="C110" s="185"/>
      <c r="D110" s="185"/>
      <c r="E110" s="185"/>
      <c r="F110" s="185"/>
      <c r="G110" s="185"/>
      <c r="H110" s="185"/>
      <c r="I110" s="185"/>
    </row>
    <row r="111" spans="1:10" ht="26.25" thickBot="1" x14ac:dyDescent="0.25">
      <c r="A111" s="78" t="s">
        <v>98</v>
      </c>
      <c r="B111" s="80">
        <f>IF('Tabl. II (2)'!B111&gt;0,'Tabl. II (2)'!E111/'Tabl. II (2)'!B111*100,"X")</f>
        <v>105.9125449940008</v>
      </c>
      <c r="C111" s="80">
        <f>IF('Tabl. II (2)'!C111&gt;0,'Tabl. II (2)'!F111/'Tabl. II (2)'!C111*100,"X")</f>
        <v>94.890961459333425</v>
      </c>
      <c r="D111" s="80">
        <f t="shared" ref="D111:D123" si="15">C111*100/B111</f>
        <v>89.593693990365665</v>
      </c>
      <c r="E111" s="41">
        <f>IF('Tabl. II (2)'!E111&gt;0,'Tabl. II (2)'!H111/('Tabl. II (2)'!E111/91.25),"X")</f>
        <v>98.922603688086085</v>
      </c>
      <c r="F111" s="41">
        <f>IF('Tabl. II (2)'!F111&gt;0,'Tabl. II (2)'!I111/('Tabl. II (2)'!F111/91.25),"X")</f>
        <v>130.72550046975499</v>
      </c>
      <c r="G111" s="41">
        <f t="shared" ref="G111:G123" si="16">F111*100/E111</f>
        <v>132.14927185089766</v>
      </c>
      <c r="H111" s="80">
        <f>IF('Tabl. II (2)'!B111&gt;0,'Tabl. II (2)'!H111*3/'Tabl. II (2)'!B111,"X")</f>
        <v>3.4445407279029463</v>
      </c>
      <c r="I111" s="80">
        <f>IF('Tabl. II (2)'!C111&gt;0,'Tabl. II (2)'!I111*3/'Tabl. II (2)'!C111,"X")</f>
        <v>4.0782471540255107</v>
      </c>
      <c r="J111" s="80">
        <f t="shared" ref="J111:J123" si="17">I111*100/H111</f>
        <v>118.39741423258967</v>
      </c>
    </row>
    <row r="112" spans="1:10" ht="26.25" thickTop="1" x14ac:dyDescent="0.2">
      <c r="A112" s="26" t="s">
        <v>99</v>
      </c>
      <c r="B112" s="20">
        <f>IF('Tabl. II (2)'!B112&gt;0,'Tabl. II (2)'!E112/'Tabl. II (2)'!B112*100,"X")</f>
        <v>79.067930489731438</v>
      </c>
      <c r="C112" s="20">
        <f>IF('Tabl. II (2)'!C112&gt;0,'Tabl. II (2)'!F112/'Tabl. II (2)'!C112*100,"X")</f>
        <v>85.372270455143379</v>
      </c>
      <c r="D112" s="20">
        <f t="shared" si="15"/>
        <v>107.97332107513637</v>
      </c>
      <c r="E112" s="20">
        <f>IF('Tabl. II (2)'!E112&gt;0,'Tabl. II (2)'!H112/('Tabl. II (2)'!E112/91.25),"X")</f>
        <v>337.40925740925741</v>
      </c>
      <c r="F112" s="20">
        <f>IF('Tabl. II (2)'!F112&gt;0,'Tabl. II (2)'!I112/('Tabl. II (2)'!F112/91.25),"X")</f>
        <v>390.98305084745766</v>
      </c>
      <c r="G112" s="20">
        <f t="shared" si="16"/>
        <v>115.87798563962292</v>
      </c>
      <c r="H112" s="37">
        <f>IF('Tabl. II (2)'!B112&gt;0,'Tabl. II (2)'!H112*3/'Tabl. II (2)'!B112,"X")</f>
        <v>8.7709320695102679</v>
      </c>
      <c r="I112" s="37">
        <f>IF('Tabl. II (2)'!C112&gt;0,'Tabl. II (2)'!I112*3/'Tabl. II (2)'!C112,"X")</f>
        <v>10.973954222573006</v>
      </c>
      <c r="J112" s="37">
        <f t="shared" si="17"/>
        <v>125.1173094900705</v>
      </c>
    </row>
    <row r="113" spans="1:10" x14ac:dyDescent="0.2">
      <c r="A113" s="26" t="s">
        <v>100</v>
      </c>
      <c r="B113" s="20">
        <f>IF('Tabl. II (2)'!B113&gt;0,'Tabl. II (2)'!E113/'Tabl. II (2)'!B113*100,"X")</f>
        <v>116.66666666666667</v>
      </c>
      <c r="C113" s="20">
        <f>IF('Tabl. II (2)'!C113&gt;0,'Tabl. II (2)'!F113/'Tabl. II (2)'!C113*100,"X")</f>
        <v>166.66666666666669</v>
      </c>
      <c r="D113" s="20">
        <f t="shared" si="15"/>
        <v>142.85714285714286</v>
      </c>
      <c r="E113" s="20">
        <f>IF('Tabl. II (2)'!E113&gt;0,'Tabl. II (2)'!H113/('Tabl. II (2)'!E113/91.25),"X")</f>
        <v>39.107142857142854</v>
      </c>
      <c r="F113" s="20">
        <f>IF('Tabl. II (2)'!F113&gt;0,'Tabl. II (2)'!I113/('Tabl. II (2)'!F113/91.25),"X")</f>
        <v>36.5</v>
      </c>
      <c r="G113" s="20">
        <f t="shared" si="16"/>
        <v>93.333333333333343</v>
      </c>
      <c r="H113" s="37">
        <f>IF('Tabl. II (2)'!B113&gt;0,'Tabl. II (2)'!H113*3/'Tabl. II (2)'!B113,"X")</f>
        <v>1.5</v>
      </c>
      <c r="I113" s="37">
        <f>IF('Tabl. II (2)'!C113&gt;0,'Tabl. II (2)'!I113*3/'Tabl. II (2)'!C113,"X")</f>
        <v>2</v>
      </c>
      <c r="J113" s="37">
        <f t="shared" si="17"/>
        <v>133.33333333333334</v>
      </c>
    </row>
    <row r="114" spans="1:10" x14ac:dyDescent="0.2">
      <c r="A114" s="26" t="s">
        <v>101</v>
      </c>
      <c r="B114" s="20">
        <f>IF('Tabl. II (2)'!B114&gt;0,'Tabl. II (2)'!E114/'Tabl. II (2)'!B114*100,"X")</f>
        <v>137.93035219628018</v>
      </c>
      <c r="C114" s="20">
        <f>IF('Tabl. II (2)'!C114&gt;0,'Tabl. II (2)'!F114/'Tabl. II (2)'!C114*100,"X")</f>
        <v>103.01613280336686</v>
      </c>
      <c r="D114" s="20">
        <f t="shared" si="15"/>
        <v>74.687065727760157</v>
      </c>
      <c r="E114" s="20">
        <f>IF('Tabl. II (2)'!E114&gt;0,'Tabl. II (2)'!H114/('Tabl. II (2)'!E114/91.25),"X")</f>
        <v>26.507136709223929</v>
      </c>
      <c r="F114" s="20">
        <f>IF('Tabl. II (2)'!F114&gt;0,'Tabl. II (2)'!I114/('Tabl. II (2)'!F114/91.25),"X")</f>
        <v>31.417669087607806</v>
      </c>
      <c r="G114" s="20">
        <f t="shared" si="16"/>
        <v>118.52532181144679</v>
      </c>
      <c r="H114" s="37">
        <f>IF('Tabl. II (2)'!B114&gt;0,'Tabl. II (2)'!H114*3/'Tabl. II (2)'!B114,"X")</f>
        <v>1.2020182034032449</v>
      </c>
      <c r="I114" s="37">
        <f>IF('Tabl. II (2)'!C114&gt;0,'Tabl. II (2)'!I114*3/'Tabl. II (2)'!C114,"X")</f>
        <v>1.0640635959784897</v>
      </c>
      <c r="J114" s="37">
        <f t="shared" si="17"/>
        <v>88.523085005354517</v>
      </c>
    </row>
    <row r="115" spans="1:10" x14ac:dyDescent="0.2">
      <c r="A115" s="26" t="s">
        <v>102</v>
      </c>
      <c r="B115" s="20" t="str">
        <f>IF('Tabl. II (2)'!B115&gt;0,'Tabl. II (2)'!E115/'Tabl. II (2)'!B115*100,"X")</f>
        <v>X</v>
      </c>
      <c r="C115" s="20">
        <f>IF('Tabl. II (2)'!C115&gt;0,'Tabl. II (2)'!F115/'Tabl. II (2)'!C115*100,"X")</f>
        <v>0</v>
      </c>
      <c r="D115" s="20" t="s">
        <v>383</v>
      </c>
      <c r="E115" s="20" t="str">
        <f>IF('Tabl. II (2)'!E115&gt;0,'Tabl. II (2)'!H115/('Tabl. II (2)'!E115/91.25),"X")</f>
        <v>X</v>
      </c>
      <c r="F115" s="20" t="str">
        <f>IF('Tabl. II (2)'!F115&gt;0,'Tabl. II (2)'!I115/('Tabl. II (2)'!F115/91.25),"X")</f>
        <v>X</v>
      </c>
      <c r="G115" s="20" t="s">
        <v>383</v>
      </c>
      <c r="H115" s="20" t="str">
        <f>IF('Tabl. II (2)'!B115&gt;0,'Tabl. II (2)'!H115*3/'Tabl. II (2)'!B115,"X")</f>
        <v>X</v>
      </c>
      <c r="I115" s="20">
        <f>IF('Tabl. II (2)'!C115&gt;0,'Tabl. II (2)'!I115*3/'Tabl. II (2)'!C115,"X")</f>
        <v>15</v>
      </c>
      <c r="J115" s="20" t="s">
        <v>383</v>
      </c>
    </row>
    <row r="116" spans="1:10" x14ac:dyDescent="0.2">
      <c r="A116" s="25" t="s">
        <v>103</v>
      </c>
      <c r="B116" s="20">
        <f>IF('Tabl. II (2)'!B116&gt;0,'Tabl. II (2)'!E116/'Tabl. II (2)'!B116*100,"X")</f>
        <v>97.643732327992467</v>
      </c>
      <c r="C116" s="20">
        <f>IF('Tabl. II (2)'!C116&gt;0,'Tabl. II (2)'!F116/'Tabl. II (2)'!C116*100,"X")</f>
        <v>96.950672645739914</v>
      </c>
      <c r="D116" s="20">
        <f t="shared" si="15"/>
        <v>99.29021590456567</v>
      </c>
      <c r="E116" s="20">
        <f>IF('Tabl. II (2)'!E116&gt;0,'Tabl. II (2)'!H116/('Tabl. II (2)'!E116/91.25),"X")</f>
        <v>39.283301158301157</v>
      </c>
      <c r="F116" s="20">
        <f>IF('Tabl. II (2)'!F116&gt;0,'Tabl. II (2)'!I116/('Tabl. II (2)'!F116/91.25),"X")</f>
        <v>40.68686401480111</v>
      </c>
      <c r="G116" s="20">
        <f t="shared" si="16"/>
        <v>103.57292492004164</v>
      </c>
      <c r="H116" s="37">
        <f>IF('Tabl. II (2)'!B116&gt;0,'Tabl. II (2)'!H116*3/'Tabl. II (2)'!B116,"X")</f>
        <v>1.2610744580584354</v>
      </c>
      <c r="I116" s="37">
        <f>IF('Tabl. II (2)'!C116&gt;0,'Tabl. II (2)'!I116*3/'Tabl. II (2)'!C116,"X")</f>
        <v>1.2968609865470853</v>
      </c>
      <c r="J116" s="37">
        <f t="shared" si="17"/>
        <v>102.83778077178307</v>
      </c>
    </row>
    <row r="117" spans="1:10" x14ac:dyDescent="0.2">
      <c r="A117" s="25" t="s">
        <v>104</v>
      </c>
      <c r="B117" s="20">
        <f>IF('Tabl. II (2)'!B117&gt;0,'Tabl. II (2)'!E117/'Tabl. II (2)'!B117*100,"X")</f>
        <v>82.142857142857139</v>
      </c>
      <c r="C117" s="20">
        <f>IF('Tabl. II (2)'!C117&gt;0,'Tabl. II (2)'!F117/'Tabl. II (2)'!C117*100,"X")</f>
        <v>127.58620689655173</v>
      </c>
      <c r="D117" s="20">
        <f t="shared" si="15"/>
        <v>155.3223388305847</v>
      </c>
      <c r="E117" s="20">
        <f>IF('Tabl. II (2)'!E117&gt;0,'Tabl. II (2)'!H117/('Tabl. II (2)'!E117/91.25),"X")</f>
        <v>43.641304347826086</v>
      </c>
      <c r="F117" s="20">
        <f>IF('Tabl. II (2)'!F117&gt;0,'Tabl. II (2)'!I117/('Tabl. II (2)'!F117/91.25),"X")</f>
        <v>22.195945945945947</v>
      </c>
      <c r="G117" s="20">
        <f t="shared" si="16"/>
        <v>50.859950859950864</v>
      </c>
      <c r="H117" s="37">
        <f>IF('Tabl. II (2)'!B117&gt;0,'Tabl. II (2)'!H117*3/'Tabl. II (2)'!B117,"X")</f>
        <v>1.1785714285714286</v>
      </c>
      <c r="I117" s="37">
        <f>IF('Tabl. II (2)'!C117&gt;0,'Tabl. II (2)'!I117*3/'Tabl. II (2)'!C117,"X")</f>
        <v>0.93103448275862066</v>
      </c>
      <c r="J117" s="37">
        <f t="shared" si="17"/>
        <v>78.996865203761743</v>
      </c>
    </row>
    <row r="118" spans="1:10" ht="25.5" x14ac:dyDescent="0.2">
      <c r="A118" s="25" t="s">
        <v>105</v>
      </c>
      <c r="B118" s="20">
        <f>IF('Tabl. II (2)'!B118&gt;0,'Tabl. II (2)'!E118/'Tabl. II (2)'!B118*100,"X")</f>
        <v>96.746707978311392</v>
      </c>
      <c r="C118" s="20">
        <f>IF('Tabl. II (2)'!C118&gt;0,'Tabl. II (2)'!F118/'Tabl. II (2)'!C118*100,"X")</f>
        <v>86.932215234102031</v>
      </c>
      <c r="D118" s="20">
        <f t="shared" si="15"/>
        <v>89.855476274800409</v>
      </c>
      <c r="E118" s="20">
        <f>IF('Tabl. II (2)'!E118&gt;0,'Tabl. II (2)'!H118/('Tabl. II (2)'!E118/91.25),"X")</f>
        <v>98.154023218574864</v>
      </c>
      <c r="F118" s="20">
        <f>IF('Tabl. II (2)'!F118&gt;0,'Tabl. II (2)'!I118/('Tabl. II (2)'!F118/91.25),"X")</f>
        <v>111.12841639871382</v>
      </c>
      <c r="G118" s="20">
        <f t="shared" si="16"/>
        <v>113.21840180839745</v>
      </c>
      <c r="H118" s="37">
        <f>IF('Tabl. II (2)'!B118&gt;0,'Tabl. II (2)'!H118*3/'Tabl. II (2)'!B118,"X")</f>
        <v>3.1219984508133232</v>
      </c>
      <c r="I118" s="37">
        <f>IF('Tabl. II (2)'!C118&gt;0,'Tabl. II (2)'!I118*3/'Tabl. II (2)'!C118,"X")</f>
        <v>3.1761006289308176</v>
      </c>
      <c r="J118" s="37">
        <f t="shared" si="17"/>
        <v>101.73293417565279</v>
      </c>
    </row>
    <row r="119" spans="1:10" x14ac:dyDescent="0.2">
      <c r="A119" s="26" t="s">
        <v>106</v>
      </c>
      <c r="B119" s="20">
        <f>IF('Tabl. II (2)'!B119&gt;0,'Tabl. II (2)'!E119/'Tabl. II (2)'!B119*100,"X")</f>
        <v>94.578568403218981</v>
      </c>
      <c r="C119" s="20">
        <f>IF('Tabl. II (2)'!C119&gt;0,'Tabl. II (2)'!F119/'Tabl. II (2)'!C119*100,"X")</f>
        <v>103.90658174097665</v>
      </c>
      <c r="D119" s="20">
        <f t="shared" si="15"/>
        <v>109.86271360969363</v>
      </c>
      <c r="E119" s="20">
        <f>IF('Tabl. II (2)'!E119&gt;0,'Tabl. II (2)'!H119/('Tabl. II (2)'!E119/91.25),"X")</f>
        <v>36.410098522167488</v>
      </c>
      <c r="F119" s="20">
        <f>IF('Tabl. II (2)'!F119&gt;0,'Tabl. II (2)'!I119/('Tabl. II (2)'!F119/91.25),"X")</f>
        <v>29.86973845525133</v>
      </c>
      <c r="G119" s="20">
        <f t="shared" si="16"/>
        <v>82.036961358579674</v>
      </c>
      <c r="H119" s="37">
        <f>IF('Tabl. II (2)'!B119&gt;0,'Tabl. II (2)'!H119*3/'Tabl. II (2)'!B119,"X")</f>
        <v>1.1321473951715375</v>
      </c>
      <c r="I119" s="37">
        <f>IF('Tabl. II (2)'!C119&gt;0,'Tabl. II (2)'!I119*3/'Tabl. II (2)'!C119,"X")</f>
        <v>1.0203821656050955</v>
      </c>
      <c r="J119" s="37">
        <f t="shared" si="17"/>
        <v>90.128031911471396</v>
      </c>
    </row>
    <row r="120" spans="1:10" x14ac:dyDescent="0.2">
      <c r="A120" s="26" t="s">
        <v>51</v>
      </c>
      <c r="B120" s="20">
        <f>IF('Tabl. II (2)'!B120&gt;0,'Tabl. II (2)'!E120/'Tabl. II (2)'!B120*100,"X")</f>
        <v>91.304347826086953</v>
      </c>
      <c r="C120" s="20">
        <f>IF('Tabl. II (2)'!C120&gt;0,'Tabl. II (2)'!F120/'Tabl. II (2)'!C120*100,"X")</f>
        <v>79.487179487179489</v>
      </c>
      <c r="D120" s="20">
        <f t="shared" si="15"/>
        <v>87.057387057387061</v>
      </c>
      <c r="E120" s="20">
        <f>IF('Tabl. II (2)'!E120&gt;0,'Tabl. II (2)'!H120/('Tabl. II (2)'!E120/91.25),"X")</f>
        <v>78.214285714285708</v>
      </c>
      <c r="F120" s="20">
        <f>IF('Tabl. II (2)'!F120&gt;0,'Tabl. II (2)'!I120/('Tabl. II (2)'!F120/91.25),"X")</f>
        <v>67.701612903225808</v>
      </c>
      <c r="G120" s="20">
        <f t="shared" si="16"/>
        <v>86.55913978494624</v>
      </c>
      <c r="H120" s="37">
        <f>IF('Tabl. II (2)'!B120&gt;0,'Tabl. II (2)'!H120*3/'Tabl. II (2)'!B120,"X")</f>
        <v>2.347826086956522</v>
      </c>
      <c r="I120" s="37">
        <f>IF('Tabl. II (2)'!C120&gt;0,'Tabl. II (2)'!I120*3/'Tabl. II (2)'!C120,"X")</f>
        <v>1.7692307692307692</v>
      </c>
      <c r="J120" s="37">
        <f t="shared" si="17"/>
        <v>75.356125356125347</v>
      </c>
    </row>
    <row r="121" spans="1:10" ht="25.5" x14ac:dyDescent="0.2">
      <c r="A121" s="52" t="s">
        <v>91</v>
      </c>
      <c r="B121" s="20" t="str">
        <f>IF('Tabl. II (2)'!B121&gt;0,'Tabl. II (2)'!E121/'Tabl. II (2)'!B121*100,"X")</f>
        <v>X</v>
      </c>
      <c r="C121" s="20" t="str">
        <f>IF('Tabl. II (2)'!C121&gt;0,'Tabl. II (2)'!F121/'Tabl. II (2)'!C121*100,"X")</f>
        <v>X</v>
      </c>
      <c r="D121" s="20" t="s">
        <v>383</v>
      </c>
      <c r="E121" s="20" t="str">
        <f>IF('Tabl. II (2)'!E121&gt;0,'Tabl. II (2)'!H121/('Tabl. II (2)'!E121/91.25),"X")</f>
        <v>X</v>
      </c>
      <c r="F121" s="20">
        <f>IF('Tabl. II (2)'!F121&gt;0,'Tabl. II (2)'!I121/('Tabl. II (2)'!F121/91.25),"X")</f>
        <v>0</v>
      </c>
      <c r="G121" s="20" t="s">
        <v>383</v>
      </c>
      <c r="H121" s="37" t="str">
        <f>IF('Tabl. II (2)'!B121&gt;0,'Tabl. II (2)'!H121*3/'Tabl. II (2)'!B121,"X")</f>
        <v>X</v>
      </c>
      <c r="I121" s="37" t="str">
        <f>IF('Tabl. II (2)'!C121&gt;0,'Tabl. II (2)'!I121*3/'Tabl. II (2)'!C121,"X")</f>
        <v>X</v>
      </c>
      <c r="J121" s="20" t="s">
        <v>383</v>
      </c>
    </row>
    <row r="122" spans="1:10" ht="25.5" x14ac:dyDescent="0.2">
      <c r="A122" s="52" t="s">
        <v>81</v>
      </c>
      <c r="B122" s="20">
        <f>IF('Tabl. II (2)'!B122&gt;0,'Tabl. II (2)'!E122/'Tabl. II (2)'!B122*100,"X")</f>
        <v>146.15384615384613</v>
      </c>
      <c r="C122" s="20">
        <f>IF('Tabl. II (2)'!C122&gt;0,'Tabl. II (2)'!F122/'Tabl. II (2)'!C122*100,"X")</f>
        <v>183.33333333333331</v>
      </c>
      <c r="D122" s="20">
        <f t="shared" si="15"/>
        <v>125.43859649122808</v>
      </c>
      <c r="E122" s="20">
        <f>IF('Tabl. II (2)'!E122&gt;0,'Tabl. II (2)'!H122/('Tabl. II (2)'!E122/91.25),"X")</f>
        <v>9.6052631578947363</v>
      </c>
      <c r="F122" s="20">
        <f>IF('Tabl. II (2)'!F122&gt;0,'Tabl. II (2)'!I122/('Tabl. II (2)'!F122/91.25),"X")</f>
        <v>49.772727272727273</v>
      </c>
      <c r="G122" s="20">
        <f t="shared" si="16"/>
        <v>518.18181818181813</v>
      </c>
      <c r="H122" s="37">
        <f>IF('Tabl. II (2)'!B122&gt;0,'Tabl. II (2)'!H122*3/'Tabl. II (2)'!B122,"X")</f>
        <v>0.46153846153846156</v>
      </c>
      <c r="I122" s="37">
        <f>IF('Tabl. II (2)'!C122&gt;0,'Tabl. II (2)'!I122*3/'Tabl. II (2)'!C122,"X")</f>
        <v>3</v>
      </c>
      <c r="J122" s="37">
        <f t="shared" si="17"/>
        <v>650</v>
      </c>
    </row>
    <row r="123" spans="1:10" ht="25.5" x14ac:dyDescent="0.2">
      <c r="A123" s="33" t="s">
        <v>33</v>
      </c>
      <c r="B123" s="20">
        <f>IF('Tabl. II (2)'!B123&gt;0,'Tabl. II (2)'!E123/'Tabl. II (2)'!B123*100,"X")</f>
        <v>102.63157894736842</v>
      </c>
      <c r="C123" s="20">
        <f>IF('Tabl. II (2)'!C123&gt;0,'Tabl. II (2)'!F123/'Tabl. II (2)'!C123*100,"X")</f>
        <v>87.912087912087912</v>
      </c>
      <c r="D123" s="20">
        <f t="shared" si="15"/>
        <v>85.657931811777971</v>
      </c>
      <c r="E123" s="20">
        <f>IF('Tabl. II (2)'!E123&gt;0,'Tabl. II (2)'!H123/('Tabl. II (2)'!E123/91.25),"X")</f>
        <v>36.266025641025642</v>
      </c>
      <c r="F123" s="20">
        <f>IF('Tabl. II (2)'!F123&gt;0,'Tabl. II (2)'!I123/('Tabl. II (2)'!F123/91.25),"X")</f>
        <v>47.90625</v>
      </c>
      <c r="G123" s="20">
        <f t="shared" si="16"/>
        <v>132.09677419354838</v>
      </c>
      <c r="H123" s="37">
        <f>IF('Tabl. II (2)'!B123&gt;0,'Tabl. II (2)'!H123*3/'Tabl. II (2)'!B123,"X")</f>
        <v>1.2236842105263157</v>
      </c>
      <c r="I123" s="37">
        <f>IF('Tabl. II (2)'!C123&gt;0,'Tabl. II (2)'!I123*3/'Tabl. II (2)'!C123,"X")</f>
        <v>1.3846153846153846</v>
      </c>
      <c r="J123" s="37">
        <f t="shared" si="17"/>
        <v>113.151364764268</v>
      </c>
    </row>
    <row r="124" spans="1:10" x14ac:dyDescent="0.2">
      <c r="A124" s="185" t="s">
        <v>65</v>
      </c>
      <c r="B124" s="185"/>
      <c r="C124" s="185"/>
      <c r="D124" s="185"/>
      <c r="E124" s="185"/>
      <c r="F124" s="185"/>
      <c r="G124" s="185"/>
      <c r="H124" s="185"/>
      <c r="I124" s="185"/>
    </row>
    <row r="125" spans="1:10" ht="45.75" customHeight="1" thickBot="1" x14ac:dyDescent="0.25">
      <c r="A125" s="78" t="s">
        <v>180</v>
      </c>
      <c r="B125" s="80">
        <f>IF('Tabl. II (2)'!B125&gt;0,'Tabl. II (2)'!E125/'Tabl. II (2)'!B125*100,"X")</f>
        <v>73.719958202716825</v>
      </c>
      <c r="C125" s="80">
        <f>IF('Tabl. II (2)'!C125&gt;0,'Tabl. II (2)'!F125/'Tabl. II (2)'!C125*100,"X")</f>
        <v>803.68159203980088</v>
      </c>
      <c r="D125" s="80">
        <f t="shared" ref="D125:D146" si="18">C125*100/B125</f>
        <v>1090.1818335678092</v>
      </c>
      <c r="E125" s="41">
        <f>IF('Tabl. II (2)'!E125&gt;0,'Tabl. II (2)'!H125/('Tabl. II (2)'!E125/91.25),"X")</f>
        <v>357.69223954642098</v>
      </c>
      <c r="F125" s="41">
        <f>IF('Tabl. II (2)'!F125&gt;0,'Tabl. II (2)'!I125/('Tabl. II (2)'!F125/91.25),"X")</f>
        <v>94.096972885972519</v>
      </c>
      <c r="G125" s="41">
        <f t="shared" ref="G125:G146" si="19">F125*100/E125</f>
        <v>26.306685603605526</v>
      </c>
      <c r="H125" s="80">
        <f>IF('Tabl. II (2)'!B125&gt;0,'Tabl. II (2)'!H125*3/'Tabl. II (2)'!B125,"X")</f>
        <v>8.669278996865204</v>
      </c>
      <c r="I125" s="80">
        <f>IF('Tabl. II (2)'!C125&gt;0,'Tabl. II (2)'!I125*3/'Tabl. II (2)'!C125,"X")</f>
        <v>24.862686567164179</v>
      </c>
      <c r="J125" s="80">
        <f t="shared" ref="J125:J146" si="20">I125*100/H125</f>
        <v>286.79070746430563</v>
      </c>
    </row>
    <row r="126" spans="1:10" ht="13.5" thickTop="1" x14ac:dyDescent="0.2">
      <c r="A126" s="33" t="s">
        <v>107</v>
      </c>
      <c r="B126" s="20">
        <f>IF('Tabl. II (2)'!B126&gt;0,'Tabl. II (2)'!E126/'Tabl. II (2)'!B126*100,"X")</f>
        <v>73.863949325254751</v>
      </c>
      <c r="C126" s="20">
        <f>IF('Tabl. II (2)'!C126&gt;0,'Tabl. II (2)'!F126/'Tabl. II (2)'!C126*100,"X")</f>
        <v>872.31947483588624</v>
      </c>
      <c r="D126" s="20">
        <f t="shared" si="18"/>
        <v>1180.9813620913881</v>
      </c>
      <c r="E126" s="20">
        <f>IF('Tabl. II (2)'!E126&gt;0,'Tabl. II (2)'!H126/('Tabl. II (2)'!E126/91.25),"X")</f>
        <v>346.28728560775539</v>
      </c>
      <c r="F126" s="20">
        <f>IF('Tabl. II (2)'!F126&gt;0,'Tabl. II (2)'!I126/('Tabl. II (2)'!F126/91.25),"X")</f>
        <v>91.278612191145115</v>
      </c>
      <c r="G126" s="20">
        <f t="shared" si="19"/>
        <v>26.359215594920141</v>
      </c>
      <c r="H126" s="37">
        <f>IF('Tabl. II (2)'!B126&gt;0,'Tabl. II (2)'!H126*3/'Tabl. II (2)'!B126,"X")</f>
        <v>8.4092536491324701</v>
      </c>
      <c r="I126" s="37">
        <f>IF('Tabl. II (2)'!C126&gt;0,'Tabl. II (2)'!I126*3/'Tabl. II (2)'!C126,"X")</f>
        <v>26.177789934354486</v>
      </c>
      <c r="J126" s="37">
        <f t="shared" si="20"/>
        <v>311.29742336949352</v>
      </c>
    </row>
    <row r="127" spans="1:10" x14ac:dyDescent="0.2">
      <c r="A127" s="33" t="s">
        <v>108</v>
      </c>
      <c r="B127" s="20">
        <f>IF('Tabl. II (2)'!B127&gt;0,'Tabl. II (2)'!E127/'Tabl. II (2)'!B127*100,"X")</f>
        <v>90.243902439024396</v>
      </c>
      <c r="C127" s="20">
        <f>IF('Tabl. II (2)'!C127&gt;0,'Tabl. II (2)'!F127/'Tabl. II (2)'!C127*100,"X")</f>
        <v>168.29268292682926</v>
      </c>
      <c r="D127" s="20">
        <f t="shared" si="18"/>
        <v>186.48648648648646</v>
      </c>
      <c r="E127" s="20">
        <f>IF('Tabl. II (2)'!E127&gt;0,'Tabl. II (2)'!H127/('Tabl. II (2)'!E127/91.25),"X")</f>
        <v>690.54054054054052</v>
      </c>
      <c r="F127" s="20">
        <f>IF('Tabl. II (2)'!F127&gt;0,'Tabl. II (2)'!I127/('Tabl. II (2)'!F127/91.25),"X")</f>
        <v>245.97826086956522</v>
      </c>
      <c r="G127" s="20">
        <f t="shared" si="19"/>
        <v>35.621118012422357</v>
      </c>
      <c r="H127" s="37">
        <f>IF('Tabl. II (2)'!B127&gt;0,'Tabl. II (2)'!H127*3/'Tabl. II (2)'!B127,"X")</f>
        <v>20.487804878048781</v>
      </c>
      <c r="I127" s="37">
        <f>IF('Tabl. II (2)'!C127&gt;0,'Tabl. II (2)'!I127*3/'Tabl. II (2)'!C127,"X")</f>
        <v>13.609756097560975</v>
      </c>
      <c r="J127" s="37">
        <f t="shared" si="20"/>
        <v>66.428571428571431</v>
      </c>
    </row>
    <row r="128" spans="1:10" x14ac:dyDescent="0.2">
      <c r="A128" s="33" t="s">
        <v>109</v>
      </c>
      <c r="B128" s="20">
        <f>IF('Tabl. II (2)'!B128&gt;0,'Tabl. II (2)'!E128/'Tabl. II (2)'!B128*100,"X")</f>
        <v>12.5</v>
      </c>
      <c r="C128" s="20">
        <f>IF('Tabl. II (2)'!C128&gt;0,'Tabl. II (2)'!F128/'Tabl. II (2)'!C128*100,"X")</f>
        <v>9.0909090909090917</v>
      </c>
      <c r="D128" s="20">
        <f t="shared" si="18"/>
        <v>72.727272727272734</v>
      </c>
      <c r="E128" s="20">
        <f>IF('Tabl. II (2)'!E128&gt;0,'Tabl. II (2)'!H128/('Tabl. II (2)'!E128/91.25),"X")</f>
        <v>1825</v>
      </c>
      <c r="F128" s="20">
        <f>IF('Tabl. II (2)'!F128&gt;0,'Tabl. II (2)'!I128/('Tabl. II (2)'!F128/91.25),"X")</f>
        <v>3741.25</v>
      </c>
      <c r="G128" s="20">
        <f t="shared" si="19"/>
        <v>205</v>
      </c>
      <c r="H128" s="37">
        <f>IF('Tabl. II (2)'!B128&gt;0,'Tabl. II (2)'!H128*3/'Tabl. II (2)'!B128,"X")</f>
        <v>7.5</v>
      </c>
      <c r="I128" s="37">
        <f>IF('Tabl. II (2)'!C128&gt;0,'Tabl. II (2)'!I128*3/'Tabl. II (2)'!C128,"X")</f>
        <v>11.181818181818182</v>
      </c>
      <c r="J128" s="37">
        <f t="shared" si="20"/>
        <v>149.09090909090909</v>
      </c>
    </row>
    <row r="129" spans="1:10" x14ac:dyDescent="0.2">
      <c r="A129" s="25" t="s">
        <v>110</v>
      </c>
      <c r="B129" s="20">
        <f>IF('Tabl. II (2)'!B129&gt;0,'Tabl. II (2)'!E129/'Tabl. II (2)'!B129*100,"X")</f>
        <v>73.493975903614455</v>
      </c>
      <c r="C129" s="20">
        <f>IF('Tabl. II (2)'!C129&gt;0,'Tabl. II (2)'!F129/'Tabl. II (2)'!C129*100,"X")</f>
        <v>57.608695652173914</v>
      </c>
      <c r="D129" s="20">
        <f t="shared" si="18"/>
        <v>78.385602280826802</v>
      </c>
      <c r="E129" s="20">
        <f>IF('Tabl. II (2)'!E129&gt;0,'Tabl. II (2)'!H129/('Tabl. II (2)'!E129/91.25),"X")</f>
        <v>517.58196721311469</v>
      </c>
      <c r="F129" s="20">
        <f>IF('Tabl. II (2)'!F129&gt;0,'Tabl. II (2)'!I129/('Tabl. II (2)'!F129/91.25),"X")</f>
        <v>532.00471698113211</v>
      </c>
      <c r="G129" s="20">
        <f t="shared" si="19"/>
        <v>102.78656342022032</v>
      </c>
      <c r="H129" s="37">
        <f>IF('Tabl. II (2)'!B129&gt;0,'Tabl. II (2)'!H129*3/'Tabl. II (2)'!B129,"X")</f>
        <v>12.506024096385541</v>
      </c>
      <c r="I129" s="37">
        <f>IF('Tabl. II (2)'!C129&gt;0,'Tabl. II (2)'!I129*3/'Tabl. II (2)'!C129,"X")</f>
        <v>10.076086956521738</v>
      </c>
      <c r="J129" s="37">
        <f t="shared" si="20"/>
        <v>80.569866800703693</v>
      </c>
    </row>
    <row r="130" spans="1:10" x14ac:dyDescent="0.2">
      <c r="A130" s="25" t="s">
        <v>111</v>
      </c>
      <c r="B130" s="20">
        <f>IF('Tabl. II (2)'!B130&gt;0,'Tabl. II (2)'!E130/'Tabl. II (2)'!B130*100,"X")</f>
        <v>65.625</v>
      </c>
      <c r="C130" s="20">
        <f>IF('Tabl. II (2)'!C130&gt;0,'Tabl. II (2)'!F130/'Tabl. II (2)'!C130*100,"X")</f>
        <v>372.72727272727269</v>
      </c>
      <c r="D130" s="20">
        <f t="shared" si="18"/>
        <v>567.96536796536793</v>
      </c>
      <c r="E130" s="20">
        <f>IF('Tabl. II (2)'!E130&gt;0,'Tabl. II (2)'!H130/('Tabl. II (2)'!E130/91.25),"X")</f>
        <v>664.82142857142856</v>
      </c>
      <c r="F130" s="20">
        <f>IF('Tabl. II (2)'!F130&gt;0,'Tabl. II (2)'!I130/('Tabl. II (2)'!F130/91.25),"X")</f>
        <v>238.14024390243904</v>
      </c>
      <c r="G130" s="20">
        <f t="shared" si="19"/>
        <v>35.820181731229077</v>
      </c>
      <c r="H130" s="37">
        <f>IF('Tabl. II (2)'!B130&gt;0,'Tabl. II (2)'!H130*3/'Tabl. II (2)'!B130,"X")</f>
        <v>14.34375</v>
      </c>
      <c r="I130" s="37">
        <f>IF('Tabl. II (2)'!C130&gt;0,'Tabl. II (2)'!I130*3/'Tabl. II (2)'!C130,"X")</f>
        <v>29.181818181818183</v>
      </c>
      <c r="J130" s="37">
        <f t="shared" si="20"/>
        <v>203.44622697563875</v>
      </c>
    </row>
    <row r="131" spans="1:10" x14ac:dyDescent="0.2">
      <c r="A131" s="25" t="s">
        <v>112</v>
      </c>
      <c r="B131" s="20">
        <f>IF('Tabl. II (2)'!B131&gt;0,'Tabl. II (2)'!E131/'Tabl. II (2)'!B131*100,"X")</f>
        <v>53.571428571428569</v>
      </c>
      <c r="C131" s="20">
        <f>IF('Tabl. II (2)'!C131&gt;0,'Tabl. II (2)'!F131/'Tabl. II (2)'!C131*100,"X")</f>
        <v>350</v>
      </c>
      <c r="D131" s="20">
        <f t="shared" si="18"/>
        <v>653.33333333333337</v>
      </c>
      <c r="E131" s="20">
        <f>IF('Tabl. II (2)'!E131&gt;0,'Tabl. II (2)'!H131/('Tabl. II (2)'!E131/91.25),"X")</f>
        <v>517.08333333333337</v>
      </c>
      <c r="F131" s="20">
        <f>IF('Tabl. II (2)'!F131&gt;0,'Tabl. II (2)'!I131/('Tabl. II (2)'!F131/91.25),"X")</f>
        <v>143.39285714285714</v>
      </c>
      <c r="G131" s="20">
        <f t="shared" si="19"/>
        <v>27.731092436974787</v>
      </c>
      <c r="H131" s="37">
        <f>IF('Tabl. II (2)'!B131&gt;0,'Tabl. II (2)'!H131*3/'Tabl. II (2)'!B131,"X")</f>
        <v>9.1071428571428577</v>
      </c>
      <c r="I131" s="37">
        <f>IF('Tabl. II (2)'!C131&gt;0,'Tabl. II (2)'!I131*3/'Tabl. II (2)'!C131,"X")</f>
        <v>16.5</v>
      </c>
      <c r="J131" s="37">
        <f t="shared" si="20"/>
        <v>181.17647058823528</v>
      </c>
    </row>
    <row r="132" spans="1:10" x14ac:dyDescent="0.2">
      <c r="A132" s="25" t="s">
        <v>113</v>
      </c>
      <c r="B132" s="20">
        <f>IF('Tabl. II (2)'!B132&gt;0,'Tabl. II (2)'!E132/'Tabl. II (2)'!B132*100,"X")</f>
        <v>100</v>
      </c>
      <c r="C132" s="20">
        <f>IF('Tabl. II (2)'!C132&gt;0,'Tabl. II (2)'!F132/'Tabl. II (2)'!C132*100,"X")</f>
        <v>52.941176470588239</v>
      </c>
      <c r="D132" s="20">
        <f t="shared" si="18"/>
        <v>52.941176470588246</v>
      </c>
      <c r="E132" s="20">
        <f>IF('Tabl. II (2)'!E132&gt;0,'Tabl. II (2)'!H132/('Tabl. II (2)'!E132/91.25),"X")</f>
        <v>0</v>
      </c>
      <c r="F132" s="20">
        <f>IF('Tabl. II (2)'!F132&gt;0,'Tabl. II (2)'!I132/('Tabl. II (2)'!F132/91.25),"X")</f>
        <v>91.25</v>
      </c>
      <c r="G132" s="20" t="s">
        <v>383</v>
      </c>
      <c r="H132" s="37">
        <f>IF('Tabl. II (2)'!B132&gt;0,'Tabl. II (2)'!H132*3/'Tabl. II (2)'!B132,"X")</f>
        <v>0</v>
      </c>
      <c r="I132" s="37">
        <f>IF('Tabl. II (2)'!C132&gt;0,'Tabl. II (2)'!I132*3/'Tabl. II (2)'!C132,"X")</f>
        <v>1.588235294117647</v>
      </c>
      <c r="J132" s="37" t="s">
        <v>383</v>
      </c>
    </row>
    <row r="133" spans="1:10" x14ac:dyDescent="0.2">
      <c r="A133" s="25" t="s">
        <v>114</v>
      </c>
      <c r="B133" s="20" t="str">
        <f>IF('Tabl. II (2)'!B133&gt;0,'Tabl. II (2)'!E133/'Tabl. II (2)'!B133*100,"X")</f>
        <v>X</v>
      </c>
      <c r="C133" s="20" t="str">
        <f>IF('Tabl. II (2)'!C133&gt;0,'Tabl. II (2)'!F133/'Tabl. II (2)'!C133*100,"X")</f>
        <v>X</v>
      </c>
      <c r="D133" s="20" t="s">
        <v>383</v>
      </c>
      <c r="E133" s="20" t="str">
        <f>IF('Tabl. II (2)'!E133&gt;0,'Tabl. II (2)'!H133/('Tabl. II (2)'!E133/91.25),"X")</f>
        <v>X</v>
      </c>
      <c r="F133" s="20" t="str">
        <f>IF('Tabl. II (2)'!F133&gt;0,'Tabl. II (2)'!I133/('Tabl. II (2)'!F133/91.25),"X")</f>
        <v>X</v>
      </c>
      <c r="G133" s="20" t="s">
        <v>383</v>
      </c>
      <c r="H133" s="20" t="str">
        <f>IF('Tabl. II (2)'!B133&gt;0,'Tabl. II (2)'!H133*3/'Tabl. II (2)'!B133,"X")</f>
        <v>X</v>
      </c>
      <c r="I133" s="20" t="str">
        <f>IF('Tabl. II (2)'!C133&gt;0,'Tabl. II (2)'!I133*3/'Tabl. II (2)'!C133,"X")</f>
        <v>X</v>
      </c>
      <c r="J133" s="20" t="s">
        <v>383</v>
      </c>
    </row>
    <row r="134" spans="1:10" ht="45.75" customHeight="1" thickBot="1" x14ac:dyDescent="0.25">
      <c r="A134" s="78" t="s">
        <v>181</v>
      </c>
      <c r="B134" s="80">
        <f>IF('Tabl. II (2)'!B134&gt;0,'Tabl. II (2)'!E134/'Tabl. II (2)'!B134*100,"X")</f>
        <v>97.058823529411768</v>
      </c>
      <c r="C134" s="80">
        <f>IF('Tabl. II (2)'!C134&gt;0,'Tabl. II (2)'!F134/'Tabl. II (2)'!C134*100,"X")</f>
        <v>83.333333333333343</v>
      </c>
      <c r="D134" s="80">
        <f t="shared" si="18"/>
        <v>85.858585858585869</v>
      </c>
      <c r="E134" s="41">
        <f>IF('Tabl. II (2)'!E134&gt;0,'Tabl. II (2)'!H134/('Tabl. II (2)'!E134/91.25),"X")</f>
        <v>94.015151515151516</v>
      </c>
      <c r="F134" s="41">
        <f>IF('Tabl. II (2)'!F134&gt;0,'Tabl. II (2)'!I134/('Tabl. II (2)'!F134/91.25),"X")</f>
        <v>75.607142857142861</v>
      </c>
      <c r="G134" s="41">
        <f t="shared" si="19"/>
        <v>80.420168067226896</v>
      </c>
      <c r="H134" s="80">
        <f>IF('Tabl. II (2)'!B134&gt;0,'Tabl. II (2)'!H134*3/'Tabl. II (2)'!B134,"X")</f>
        <v>3</v>
      </c>
      <c r="I134" s="80">
        <f>IF('Tabl. II (2)'!C134&gt;0,'Tabl. II (2)'!I134*3/'Tabl. II (2)'!C134,"X")</f>
        <v>2.0714285714285716</v>
      </c>
      <c r="J134" s="80">
        <f t="shared" si="20"/>
        <v>69.047619047619051</v>
      </c>
    </row>
    <row r="135" spans="1:10" ht="27" thickTop="1" thickBot="1" x14ac:dyDescent="0.25">
      <c r="A135" s="72" t="s">
        <v>115</v>
      </c>
      <c r="B135" s="74">
        <f>IF('Tabl. II (2)'!B135&gt;0,'Tabl. II (2)'!E135/'Tabl. II (2)'!B135*100,"X")</f>
        <v>98.139227222170206</v>
      </c>
      <c r="C135" s="74">
        <f>IF('Tabl. II (2)'!C135&gt;0,'Tabl. II (2)'!F135/'Tabl. II (2)'!C135*100,"X")</f>
        <v>103.74991817444395</v>
      </c>
      <c r="D135" s="74">
        <f t="shared" si="18"/>
        <v>105.71707268447521</v>
      </c>
      <c r="E135" s="40">
        <f>IF('Tabl. II (2)'!E135&gt;0,'Tabl. II (2)'!H135/('Tabl. II (2)'!E135/91.25),"X")</f>
        <v>43.193821555829579</v>
      </c>
      <c r="F135" s="40">
        <f>IF('Tabl. II (2)'!F135&gt;0,'Tabl. II (2)'!I135/('Tabl. II (2)'!F135/91.25),"X")</f>
        <v>52.473695500347745</v>
      </c>
      <c r="G135" s="40">
        <f t="shared" si="19"/>
        <v>121.48426235572511</v>
      </c>
      <c r="H135" s="74">
        <f>IF('Tabl. II (2)'!B135&gt;0,'Tabl. II (2)'!H135*3/'Tabl. II (2)'!B135,"X")</f>
        <v>1.3936465539489642</v>
      </c>
      <c r="I135" s="74">
        <f>IF('Tabl. II (2)'!C135&gt;0,'Tabl. II (2)'!I135*3/'Tabl. II (2)'!C135,"X")</f>
        <v>1.7898547773605806</v>
      </c>
      <c r="J135" s="74">
        <f t="shared" si="20"/>
        <v>128.42960593480043</v>
      </c>
    </row>
    <row r="136" spans="1:10" ht="27" thickTop="1" thickBot="1" x14ac:dyDescent="0.25">
      <c r="A136" s="75" t="s">
        <v>116</v>
      </c>
      <c r="B136" s="77">
        <f>IF('Tabl. II (2)'!B136&gt;0,'Tabl. II (2)'!E136/'Tabl. II (2)'!B136*100,"X")</f>
        <v>93.017643473306208</v>
      </c>
      <c r="C136" s="77">
        <f>IF('Tabl. II (2)'!C136&gt;0,'Tabl. II (2)'!F136/'Tabl. II (2)'!C136*100,"X")</f>
        <v>96.739174294034186</v>
      </c>
      <c r="D136" s="77">
        <f t="shared" si="18"/>
        <v>104.00088701644647</v>
      </c>
      <c r="E136" s="41">
        <f>IF('Tabl. II (2)'!E136&gt;0,'Tabl. II (2)'!H136/('Tabl. II (2)'!E136/91.25),"X")</f>
        <v>61.269396133416194</v>
      </c>
      <c r="F136" s="41">
        <f>IF('Tabl. II (2)'!F136&gt;0,'Tabl. II (2)'!I136/('Tabl. II (2)'!F136/91.25),"X")</f>
        <v>67.655387274436777</v>
      </c>
      <c r="G136" s="41">
        <f t="shared" si="19"/>
        <v>110.42280737860526</v>
      </c>
      <c r="H136" s="77">
        <f>IF('Tabl. II (2)'!B136&gt;0,'Tabl. II (2)'!H136*3/'Tabl. II (2)'!B136,"X")</f>
        <v>1.8736881683384792</v>
      </c>
      <c r="I136" s="77">
        <f>IF('Tabl. II (2)'!C136&gt;0,'Tabl. II (2)'!I136*3/'Tabl. II (2)'!C136,"X")</f>
        <v>2.1517565922648068</v>
      </c>
      <c r="J136" s="77">
        <f t="shared" si="20"/>
        <v>114.84069914221152</v>
      </c>
    </row>
    <row r="137" spans="1:10" ht="26.25" thickTop="1" x14ac:dyDescent="0.2">
      <c r="A137" s="32" t="s">
        <v>117</v>
      </c>
      <c r="B137" s="20">
        <f>IF('Tabl. II (2)'!B137&gt;0,'Tabl. II (2)'!E137/'Tabl. II (2)'!B137*100,"X")</f>
        <v>97.343727312327573</v>
      </c>
      <c r="C137" s="20">
        <f>IF('Tabl. II (2)'!C137&gt;0,'Tabl. II (2)'!F137/'Tabl. II (2)'!C137*100,"X")</f>
        <v>114.83855650522317</v>
      </c>
      <c r="D137" s="20">
        <f t="shared" si="18"/>
        <v>117.97222037406006</v>
      </c>
      <c r="E137" s="20">
        <f>IF('Tabl. II (2)'!E137&gt;0,'Tabl. II (2)'!H137/('Tabl. II (2)'!E137/91.25),"X")</f>
        <v>129.27700088565703</v>
      </c>
      <c r="F137" s="20">
        <f>IF('Tabl. II (2)'!F137&gt;0,'Tabl. II (2)'!I137/('Tabl. II (2)'!F137/91.25),"X")</f>
        <v>147.26489818069049</v>
      </c>
      <c r="G137" s="20">
        <f t="shared" si="19"/>
        <v>113.9142284952475</v>
      </c>
      <c r="H137" s="20">
        <f>IF('Tabl. II (2)'!B137&gt;0,'Tabl. II (2)'!H137*3/'Tabl. II (2)'!B137,"X")</f>
        <v>4.1373057935240309</v>
      </c>
      <c r="I137" s="20">
        <f>IF('Tabl. II (2)'!C137&gt;0,'Tabl. II (2)'!I137*3/'Tabl. II (2)'!C137,"X")</f>
        <v>5.5600071225071224</v>
      </c>
      <c r="J137" s="20">
        <f t="shared" si="20"/>
        <v>134.38714467782373</v>
      </c>
    </row>
    <row r="138" spans="1:10" ht="38.25" x14ac:dyDescent="0.2">
      <c r="A138" s="54" t="s">
        <v>56</v>
      </c>
      <c r="B138" s="21">
        <f>IF('Tabl. II (2)'!B138&gt;0,'Tabl. II (2)'!E138/'Tabl. II (2)'!B138*100,"X")</f>
        <v>133.33333333333331</v>
      </c>
      <c r="C138" s="21">
        <f>IF('Tabl. II (2)'!C138&gt;0,'Tabl. II (2)'!F138/'Tabl. II (2)'!C138*100,"X")</f>
        <v>40</v>
      </c>
      <c r="D138" s="21">
        <f t="shared" si="18"/>
        <v>30.000000000000004</v>
      </c>
      <c r="E138" s="21">
        <f>IF('Tabl. II (2)'!E138&gt;0,'Tabl. II (2)'!H138/('Tabl. II (2)'!E138/91.25),"X")</f>
        <v>159.6875</v>
      </c>
      <c r="F138" s="21">
        <f>IF('Tabl. II (2)'!F138&gt;0,'Tabl. II (2)'!I138/('Tabl. II (2)'!F138/91.25),"X")</f>
        <v>365</v>
      </c>
      <c r="G138" s="21">
        <f t="shared" si="19"/>
        <v>228.57142857142858</v>
      </c>
      <c r="H138" s="21">
        <f>IF('Tabl. II (2)'!B138&gt;0,'Tabl. II (2)'!H138*3/'Tabl. II (2)'!B138,"X")</f>
        <v>7</v>
      </c>
      <c r="I138" s="21">
        <f>IF('Tabl. II (2)'!C138&gt;0,'Tabl. II (2)'!I138*3/'Tabl. II (2)'!C138,"X")</f>
        <v>4.8</v>
      </c>
      <c r="J138" s="21">
        <f t="shared" si="20"/>
        <v>68.571428571428569</v>
      </c>
    </row>
    <row r="139" spans="1:10" ht="27.75" x14ac:dyDescent="0.2">
      <c r="A139" s="60" t="s">
        <v>118</v>
      </c>
      <c r="B139" s="21">
        <f>IF('Tabl. II (2)'!B139&gt;0,'Tabl. II (2)'!E139/'Tabl. II (2)'!B139*100,"X")</f>
        <v>87.2450123290742</v>
      </c>
      <c r="C139" s="21">
        <f>IF('Tabl. II (2)'!C139&gt;0,'Tabl. II (2)'!F139/'Tabl. II (2)'!C139*100,"X")</f>
        <v>94.72497745716862</v>
      </c>
      <c r="D139" s="21">
        <f t="shared" si="18"/>
        <v>108.573516042248</v>
      </c>
      <c r="E139" s="21">
        <f>IF('Tabl. II (2)'!E139&gt;0,'Tabl. II (2)'!H139/('Tabl. II (2)'!E139/91.25),"X")</f>
        <v>123.97995889003084</v>
      </c>
      <c r="F139" s="21">
        <f>IF('Tabl. II (2)'!F139&gt;0,'Tabl. II (2)'!I139/('Tabl. II (2)'!F139/91.25),"X")</f>
        <v>146.49512137077582</v>
      </c>
      <c r="G139" s="21">
        <f t="shared" si="19"/>
        <v>118.16032420265256</v>
      </c>
      <c r="H139" s="21">
        <f>IF('Tabl. II (2)'!B139&gt;0,'Tabl. II (2)'!H139*3/'Tabl. II (2)'!B139,"X")</f>
        <v>3.5561533288500335</v>
      </c>
      <c r="I139" s="21">
        <f>IF('Tabl. II (2)'!C139&gt;0,'Tabl. II (2)'!I139*3/'Tabl. II (2)'!C139,"X")</f>
        <v>4.5622182146077543</v>
      </c>
      <c r="J139" s="21">
        <f t="shared" si="20"/>
        <v>128.29081855373926</v>
      </c>
    </row>
    <row r="140" spans="1:10" ht="25.5" x14ac:dyDescent="0.2">
      <c r="A140" s="32" t="s">
        <v>63</v>
      </c>
      <c r="B140" s="21">
        <f>IF('Tabl. II (2)'!B140&gt;0,'Tabl. II (2)'!E140/'Tabl. II (2)'!B140*100,"X")</f>
        <v>95.328911519888777</v>
      </c>
      <c r="C140" s="21">
        <f>IF('Tabl. II (2)'!C140&gt;0,'Tabl. II (2)'!F140/'Tabl. II (2)'!C140*100,"X")</f>
        <v>96.261330725542564</v>
      </c>
      <c r="D140" s="21">
        <f t="shared" si="18"/>
        <v>100.97810747105746</v>
      </c>
      <c r="E140" s="21">
        <f>IF('Tabl. II (2)'!E140&gt;0,'Tabl. II (2)'!H140/('Tabl. II (2)'!E140/91.25),"X")</f>
        <v>30.663669064748202</v>
      </c>
      <c r="F140" s="21">
        <f>IF('Tabl. II (2)'!F140&gt;0,'Tabl. II (2)'!I140/('Tabl. II (2)'!F140/91.25),"X")</f>
        <v>35.984082561637948</v>
      </c>
      <c r="G140" s="21">
        <f t="shared" si="19"/>
        <v>117.35087045733297</v>
      </c>
      <c r="H140" s="21">
        <f>IF('Tabl. II (2)'!B140&gt;0,'Tabl. II (2)'!H140*3/'Tabl. II (2)'!B140,"X")</f>
        <v>0.96103042032280495</v>
      </c>
      <c r="I140" s="21">
        <f>IF('Tabl. II (2)'!C140&gt;0,'Tabl. II (2)'!I140*3/'Tabl. II (2)'!C140,"X")</f>
        <v>1.1388084402151428</v>
      </c>
      <c r="J140" s="21">
        <f t="shared" si="20"/>
        <v>118.49868808862712</v>
      </c>
    </row>
    <row r="141" spans="1:10" x14ac:dyDescent="0.2">
      <c r="A141" s="32" t="s">
        <v>59</v>
      </c>
      <c r="B141" s="20">
        <f>IF('Tabl. II (2)'!B141&gt;0,'Tabl. II (2)'!E141/'Tabl. II (2)'!B141*100,"X")</f>
        <v>94.001482146398487</v>
      </c>
      <c r="C141" s="20">
        <f>IF('Tabl. II (2)'!C141&gt;0,'Tabl. II (2)'!F141/'Tabl. II (2)'!C141*100,"X")</f>
        <v>96.575206317001616</v>
      </c>
      <c r="D141" s="20">
        <f t="shared" si="18"/>
        <v>102.73796126596685</v>
      </c>
      <c r="E141" s="20">
        <f>IF('Tabl. II (2)'!E141&gt;0,'Tabl. II (2)'!H141/('Tabl. II (2)'!E141/91.25),"X")</f>
        <v>33.314457028647567</v>
      </c>
      <c r="F141" s="20">
        <f>IF('Tabl. II (2)'!F141&gt;0,'Tabl. II (2)'!I141/('Tabl. II (2)'!F141/91.25),"X")</f>
        <v>34.767101326869913</v>
      </c>
      <c r="G141" s="20">
        <f t="shared" si="19"/>
        <v>104.36040214304917</v>
      </c>
      <c r="H141" s="20">
        <f>IF('Tabl. II (2)'!B141&gt;0,'Tabl. II (2)'!H141*3/'Tabl. II (2)'!B141,"X")</f>
        <v>1.0295698644149174</v>
      </c>
      <c r="I141" s="20">
        <f>IF('Tabl. II (2)'!C141&gt;0,'Tabl. II (2)'!I141*3/'Tabl. II (2)'!C141,"X")</f>
        <v>1.1038816384722945</v>
      </c>
      <c r="J141" s="20">
        <f t="shared" si="20"/>
        <v>107.2177495307331</v>
      </c>
    </row>
    <row r="142" spans="1:10" ht="25.5" x14ac:dyDescent="0.2">
      <c r="A142" s="61" t="s">
        <v>119</v>
      </c>
      <c r="B142" s="21">
        <f>IF('Tabl. II (2)'!B142&gt;0,'Tabl. II (2)'!E142/'Tabl. II (2)'!B142*100,"X")</f>
        <v>93.639812313960562</v>
      </c>
      <c r="C142" s="21">
        <f>IF('Tabl. II (2)'!C142&gt;0,'Tabl. II (2)'!F142/'Tabl. II (2)'!C142*100,"X")</f>
        <v>97.682921505282465</v>
      </c>
      <c r="D142" s="21">
        <f t="shared" si="18"/>
        <v>104.31772457826587</v>
      </c>
      <c r="E142" s="21">
        <f>IF('Tabl. II (2)'!E142&gt;0,'Tabl. II (2)'!H142/('Tabl. II (2)'!E142/91.25),"X")</f>
        <v>37.009581411325939</v>
      </c>
      <c r="F142" s="21">
        <f>IF('Tabl. II (2)'!F142&gt;0,'Tabl. II (2)'!I142/('Tabl. II (2)'!F142/91.25),"X")</f>
        <v>38.166542831923664</v>
      </c>
      <c r="G142" s="21">
        <f t="shared" si="19"/>
        <v>103.12611322927219</v>
      </c>
      <c r="H142" s="21">
        <f>IF('Tabl. II (2)'!B142&gt;0,'Tabl. II (2)'!H142*3/'Tabl. II (2)'!B142,"X")</f>
        <v>1.1393655640026754</v>
      </c>
      <c r="I142" s="21">
        <f>IF('Tabl. II (2)'!C142&gt;0,'Tabl. II (2)'!I142*3/'Tabl. II (2)'!C142,"X")</f>
        <v>1.225715969614948</v>
      </c>
      <c r="J142" s="21">
        <f t="shared" si="20"/>
        <v>107.57881476678277</v>
      </c>
    </row>
    <row r="143" spans="1:10" x14ac:dyDescent="0.2">
      <c r="A143" s="61" t="s">
        <v>120</v>
      </c>
      <c r="B143" s="21">
        <f>IF('Tabl. II (2)'!B143&gt;0,'Tabl. II (2)'!E143/'Tabl. II (2)'!B143*100,"X")</f>
        <v>94.775125051877424</v>
      </c>
      <c r="C143" s="21">
        <f>IF('Tabl. II (2)'!C143&gt;0,'Tabl. II (2)'!F143/'Tabl. II (2)'!C143*100,"X")</f>
        <v>94.704982678558267</v>
      </c>
      <c r="D143" s="21">
        <f t="shared" si="18"/>
        <v>99.92599073514198</v>
      </c>
      <c r="E143" s="21">
        <f>IF('Tabl. II (2)'!E143&gt;0,'Tabl. II (2)'!H143/('Tabl. II (2)'!E143/91.25),"X")</f>
        <v>25.504952292055592</v>
      </c>
      <c r="F143" s="21">
        <f>IF('Tabl. II (2)'!F143&gt;0,'Tabl. II (2)'!I143/('Tabl. II (2)'!F143/91.25),"X")</f>
        <v>28.84714074463221</v>
      </c>
      <c r="G143" s="21">
        <f t="shared" si="19"/>
        <v>113.10407647230794</v>
      </c>
      <c r="H143" s="21">
        <f>IF('Tabl. II (2)'!B143&gt;0,'Tabl. II (2)'!H143*3/'Tabl. II (2)'!B143,"X")</f>
        <v>0.79470741137152967</v>
      </c>
      <c r="I143" s="21">
        <f>IF('Tabl. II (2)'!C143&gt;0,'Tabl. II (2)'!I143*3/'Tabl. II (2)'!C143,"X")</f>
        <v>0.89818124861797011</v>
      </c>
      <c r="J143" s="21">
        <f t="shared" si="20"/>
        <v>113.02036897678634</v>
      </c>
    </row>
    <row r="144" spans="1:10" x14ac:dyDescent="0.2">
      <c r="A144" s="32" t="s">
        <v>121</v>
      </c>
      <c r="B144" s="21">
        <f>IF('Tabl. II (2)'!B144&gt;0,'Tabl. II (2)'!E144/'Tabl. II (2)'!B144*100,"X")</f>
        <v>87.304628548181782</v>
      </c>
      <c r="C144" s="21">
        <f>IF('Tabl. II (2)'!C144&gt;0,'Tabl. II (2)'!F144/'Tabl. II (2)'!C144*100,"X")</f>
        <v>88.04514606973261</v>
      </c>
      <c r="D144" s="21">
        <f t="shared" si="18"/>
        <v>100.84819961308484</v>
      </c>
      <c r="E144" s="21">
        <f>IF('Tabl. II (2)'!E144&gt;0,'Tabl. II (2)'!H144/('Tabl. II (2)'!E144/91.25),"X")</f>
        <v>74.802861995881372</v>
      </c>
      <c r="F144" s="21">
        <f>IF('Tabl. II (2)'!F144&gt;0,'Tabl. II (2)'!I144/('Tabl. II (2)'!F144/91.25),"X")</f>
        <v>89.469941449974172</v>
      </c>
      <c r="G144" s="21">
        <f t="shared" si="19"/>
        <v>119.6076447648492</v>
      </c>
      <c r="H144" s="21">
        <f>IF('Tabl. II (2)'!B144&gt;0,'Tabl. II (2)'!H144*3/'Tabl. II (2)'!B144,"X")</f>
        <v>2.147058437553313</v>
      </c>
      <c r="I144" s="21">
        <f>IF('Tabl. II (2)'!C144&gt;0,'Tabl. II (2)'!I144*3/'Tabl. II (2)'!C144,"X")</f>
        <v>2.5898281853633094</v>
      </c>
      <c r="J144" s="21">
        <f t="shared" si="20"/>
        <v>120.62215634496449</v>
      </c>
    </row>
    <row r="145" spans="1:10" ht="40.5" x14ac:dyDescent="0.2">
      <c r="A145" s="60" t="s">
        <v>122</v>
      </c>
      <c r="B145" s="21">
        <f>IF('Tabl. II (2)'!B145&gt;0,'Tabl. II (2)'!E145/'Tabl. II (2)'!B145*100,"X")</f>
        <v>87.824688379573786</v>
      </c>
      <c r="C145" s="21">
        <f>IF('Tabl. II (2)'!C145&gt;0,'Tabl. II (2)'!F145/'Tabl. II (2)'!C145*100,"X")</f>
        <v>80.301422203353852</v>
      </c>
      <c r="D145" s="21">
        <f t="shared" si="18"/>
        <v>91.433768436837752</v>
      </c>
      <c r="E145" s="21">
        <f>IF('Tabl. II (2)'!E145&gt;0,'Tabl. II (2)'!H145/('Tabl. II (2)'!E145/91.25),"X")</f>
        <v>76.059770167567066</v>
      </c>
      <c r="F145" s="21">
        <f>IF('Tabl. II (2)'!F145&gt;0,'Tabl. II (2)'!I145/('Tabl. II (2)'!F145/91.25),"X")</f>
        <v>106.94075469204336</v>
      </c>
      <c r="G145" s="21">
        <f t="shared" si="19"/>
        <v>140.600943779402</v>
      </c>
      <c r="H145" s="21">
        <f>IF('Tabl. II (2)'!B145&gt;0,'Tabl. II (2)'!H145*3/'Tabl. II (2)'!B145,"X")</f>
        <v>2.1961399276236429</v>
      </c>
      <c r="I145" s="21">
        <f>IF('Tabl. II (2)'!C145&gt;0,'Tabl. II (2)'!I145*3/'Tabl. II (2)'!C145,"X")</f>
        <v>2.8232859265548718</v>
      </c>
      <c r="J145" s="21">
        <f t="shared" si="20"/>
        <v>128.55674135526687</v>
      </c>
    </row>
    <row r="146" spans="1:10" x14ac:dyDescent="0.2">
      <c r="A146" s="25" t="s">
        <v>123</v>
      </c>
      <c r="B146" s="21">
        <f>IF('Tabl. II (2)'!B146&gt;0,'Tabl. II (2)'!E146/'Tabl. II (2)'!B146*100,"X")</f>
        <v>69.399999999999991</v>
      </c>
      <c r="C146" s="21">
        <f>IF('Tabl. II (2)'!C146&gt;0,'Tabl. II (2)'!F146/'Tabl. II (2)'!C146*100,"X")</f>
        <v>71.266002844950222</v>
      </c>
      <c r="D146" s="21">
        <f t="shared" si="18"/>
        <v>102.68876490626835</v>
      </c>
      <c r="E146" s="21">
        <f>IF('Tabl. II (2)'!E146&gt;0,'Tabl. II (2)'!H146/('Tabl. II (2)'!E146/91.25),"X")</f>
        <v>90.461095100864554</v>
      </c>
      <c r="F146" s="21">
        <f>IF('Tabl. II (2)'!F146&gt;0,'Tabl. II (2)'!I146/('Tabl. II (2)'!F146/91.25),"X")</f>
        <v>108.37075848303392</v>
      </c>
      <c r="G146" s="21">
        <f t="shared" si="19"/>
        <v>119.7981943090563</v>
      </c>
      <c r="H146" s="21">
        <f>IF('Tabl. II (2)'!B146&gt;0,'Tabl. II (2)'!H146*3/'Tabl. II (2)'!B146,"X")</f>
        <v>2.0640000000000001</v>
      </c>
      <c r="I146" s="21">
        <f>IF('Tabl. II (2)'!C146&gt;0,'Tabl. II (2)'!I146*3/'Tabl. II (2)'!C146,"X")</f>
        <v>2.539118065433855</v>
      </c>
      <c r="J146" s="21">
        <f t="shared" si="20"/>
        <v>123.01928611598134</v>
      </c>
    </row>
    <row r="147" spans="1:10" x14ac:dyDescent="0.2">
      <c r="A147" s="185" t="s">
        <v>124</v>
      </c>
      <c r="B147" s="185"/>
      <c r="C147" s="185"/>
      <c r="D147" s="185"/>
      <c r="E147" s="185"/>
      <c r="F147" s="185"/>
      <c r="G147" s="185"/>
      <c r="H147" s="185"/>
      <c r="I147" s="185"/>
    </row>
    <row r="148" spans="1:10" ht="26.25" thickBot="1" x14ac:dyDescent="0.25">
      <c r="A148" s="78" t="s">
        <v>27</v>
      </c>
      <c r="B148" s="80">
        <f>IF('Tabl. II (2)'!B148&gt;0,'Tabl. II (2)'!E148/'Tabl. II (2)'!B148*100,"X")</f>
        <v>99.446379585446778</v>
      </c>
      <c r="C148" s="80">
        <f>IF('Tabl. II (2)'!C148&gt;0,'Tabl. II (2)'!F148/'Tabl. II (2)'!C148*100,"X")</f>
        <v>106.71315999149844</v>
      </c>
      <c r="D148" s="80">
        <f t="shared" ref="D148:D158" si="21">C148*100/B148</f>
        <v>107.30723474936347</v>
      </c>
      <c r="E148" s="41">
        <f>IF('Tabl. II (2)'!E148&gt;0,'Tabl. II (2)'!H148/('Tabl. II (2)'!E148/91.25),"X")</f>
        <v>37.516188755649658</v>
      </c>
      <c r="F148" s="41">
        <f>IF('Tabl. II (2)'!F148&gt;0,'Tabl. II (2)'!I148/('Tabl. II (2)'!F148/91.25),"X")</f>
        <v>48.52909169726955</v>
      </c>
      <c r="G148" s="41">
        <f t="shared" ref="G148:G158" si="22">F148*100/E148</f>
        <v>129.35506859012014</v>
      </c>
      <c r="H148" s="80">
        <f>IF('Tabl. II (2)'!B148&gt;0,'Tabl. II (2)'!H148*3/'Tabl. II (2)'!B148,"X")</f>
        <v>1.2265805416746103</v>
      </c>
      <c r="I148" s="80">
        <f>IF('Tabl. II (2)'!C148&gt;0,'Tabl. II (2)'!I148*3/'Tabl. II (2)'!C148,"X")</f>
        <v>1.7025839100929834</v>
      </c>
      <c r="J148" s="80">
        <f t="shared" ref="J148:J158" si="23">I148*100/H148</f>
        <v>138.80734711220035</v>
      </c>
    </row>
    <row r="149" spans="1:10" ht="13.5" thickTop="1" x14ac:dyDescent="0.2">
      <c r="A149" s="25" t="s">
        <v>125</v>
      </c>
      <c r="B149" s="20">
        <f>IF('Tabl. II (2)'!B149&gt;0,'Tabl. II (2)'!E149/'Tabl. II (2)'!B149*100,"X")</f>
        <v>89.194727557065491</v>
      </c>
      <c r="C149" s="20">
        <f>IF('Tabl. II (2)'!C149&gt;0,'Tabl. II (2)'!F149/'Tabl. II (2)'!C149*100,"X")</f>
        <v>87.725353861435309</v>
      </c>
      <c r="D149" s="20">
        <f t="shared" si="21"/>
        <v>98.352622698813562</v>
      </c>
      <c r="E149" s="20">
        <f>IF('Tabl. II (2)'!E149&gt;0,'Tabl. II (2)'!H149/('Tabl. II (2)'!E149/91.25),"X")</f>
        <v>171.30230780525304</v>
      </c>
      <c r="F149" s="20">
        <f>IF('Tabl. II (2)'!F149&gt;0,'Tabl. II (2)'!I149/('Tabl. II (2)'!F149/91.25),"X")</f>
        <v>209.13406353497325</v>
      </c>
      <c r="G149" s="20">
        <f t="shared" si="22"/>
        <v>122.08479045870746</v>
      </c>
      <c r="H149" s="20">
        <f>IF('Tabl. II (2)'!B149&gt;0,'Tabl. II (2)'!H149*3/'Tabl. II (2)'!B149,"X")</f>
        <v>5.0233192354803666</v>
      </c>
      <c r="I149" s="20">
        <f>IF('Tabl. II (2)'!C149&gt;0,'Tabl. II (2)'!I149*3/'Tabl. II (2)'!C149,"X")</f>
        <v>6.0316799106034269</v>
      </c>
      <c r="J149" s="20">
        <f t="shared" si="23"/>
        <v>120.07359333248972</v>
      </c>
    </row>
    <row r="150" spans="1:10" ht="25.5" x14ac:dyDescent="0.2">
      <c r="A150" s="25" t="s">
        <v>126</v>
      </c>
      <c r="B150" s="20">
        <f>IF('Tabl. II (2)'!B150&gt;0,'Tabl. II (2)'!E150/'Tabl. II (2)'!B150*100,"X")</f>
        <v>59.45945945945946</v>
      </c>
      <c r="C150" s="20">
        <f>IF('Tabl. II (2)'!C150&gt;0,'Tabl. II (2)'!F150/'Tabl. II (2)'!C150*100,"X")</f>
        <v>91.666666666666657</v>
      </c>
      <c r="D150" s="20">
        <f t="shared" si="21"/>
        <v>154.16666666666666</v>
      </c>
      <c r="E150" s="20">
        <f>IF('Tabl. II (2)'!E150&gt;0,'Tabl. II (2)'!H150/('Tabl. II (2)'!E150/91.25),"X")</f>
        <v>642.89772727272725</v>
      </c>
      <c r="F150" s="20">
        <f>IF('Tabl. II (2)'!F150&gt;0,'Tabl. II (2)'!I150/('Tabl. II (2)'!F150/91.25),"X")</f>
        <v>717.55681818181813</v>
      </c>
      <c r="G150" s="20">
        <f t="shared" si="22"/>
        <v>111.61290322580643</v>
      </c>
      <c r="H150" s="20">
        <f>IF('Tabl. II (2)'!B150&gt;0,'Tabl. II (2)'!H150*3/'Tabl. II (2)'!B150,"X")</f>
        <v>12.567567567567568</v>
      </c>
      <c r="I150" s="20">
        <f>IF('Tabl. II (2)'!C150&gt;0,'Tabl. II (2)'!I150*3/'Tabl. II (2)'!C150,"X")</f>
        <v>21.625</v>
      </c>
      <c r="J150" s="20">
        <f t="shared" si="23"/>
        <v>172.06989247311827</v>
      </c>
    </row>
    <row r="151" spans="1:10" x14ac:dyDescent="0.2">
      <c r="A151" s="25" t="s">
        <v>127</v>
      </c>
      <c r="B151" s="20">
        <f>IF('Tabl. II (2)'!B151&gt;0,'Tabl. II (2)'!E151/'Tabl. II (2)'!B151*100,"X")</f>
        <v>85.011030099083939</v>
      </c>
      <c r="C151" s="20">
        <f>IF('Tabl. II (2)'!C151&gt;0,'Tabl. II (2)'!F151/'Tabl. II (2)'!C151*100,"X")</f>
        <v>87.701629082738137</v>
      </c>
      <c r="D151" s="20">
        <f t="shared" si="21"/>
        <v>103.16499986003957</v>
      </c>
      <c r="E151" s="20">
        <f>IF('Tabl. II (2)'!E151&gt;0,'Tabl. II (2)'!H151/('Tabl. II (2)'!E151/91.25),"X")</f>
        <v>116.16774131121296</v>
      </c>
      <c r="F151" s="20">
        <f>IF('Tabl. II (2)'!F151&gt;0,'Tabl. II (2)'!I151/('Tabl. II (2)'!F151/91.25),"X")</f>
        <v>137.59683396623507</v>
      </c>
      <c r="G151" s="20">
        <f t="shared" si="22"/>
        <v>118.4466809917683</v>
      </c>
      <c r="H151" s="20">
        <f>IF('Tabl. II (2)'!B151&gt;0,'Tabl. II (2)'!H151*3/'Tabl. II (2)'!B151,"X")</f>
        <v>3.2467526640493549</v>
      </c>
      <c r="I151" s="20">
        <f>IF('Tabl. II (2)'!C151&gt;0,'Tabl. II (2)'!I151*3/'Tabl. II (2)'!C151,"X")</f>
        <v>3.967386245084664</v>
      </c>
      <c r="J151" s="20">
        <f t="shared" si="23"/>
        <v>122.1955182793793</v>
      </c>
    </row>
    <row r="152" spans="1:10" x14ac:dyDescent="0.2">
      <c r="A152" s="25" t="s">
        <v>128</v>
      </c>
      <c r="B152" s="20">
        <f>IF('Tabl. II (2)'!B152&gt;0,'Tabl. II (2)'!E152/'Tabl. II (2)'!B152*100,"X")</f>
        <v>105.43589109675824</v>
      </c>
      <c r="C152" s="20">
        <f>IF('Tabl. II (2)'!C152&gt;0,'Tabl. II (2)'!F152/'Tabl. II (2)'!C152*100,"X")</f>
        <v>121.76054817477646</v>
      </c>
      <c r="D152" s="20">
        <f t="shared" si="21"/>
        <v>115.48301712842463</v>
      </c>
      <c r="E152" s="20">
        <f>IF('Tabl. II (2)'!E152&gt;0,'Tabl. II (2)'!H152/('Tabl. II (2)'!E152/91.25),"X")</f>
        <v>18.121515036051353</v>
      </c>
      <c r="F152" s="20">
        <f>IF('Tabl. II (2)'!F152&gt;0,'Tabl. II (2)'!I152/('Tabl. II (2)'!F152/91.25),"X")</f>
        <v>27.367316524939547</v>
      </c>
      <c r="G152" s="20">
        <f t="shared" si="22"/>
        <v>151.02112858938332</v>
      </c>
      <c r="H152" s="20">
        <f>IF('Tabl. II (2)'!B152&gt;0,'Tabl. II (2)'!H152*3/'Tabl. II (2)'!B152,"X")</f>
        <v>0.62816156247102817</v>
      </c>
      <c r="I152" s="20">
        <f>IF('Tabl. II (2)'!C152&gt;0,'Tabl. II (2)'!I152*3/'Tabl. II (2)'!C152,"X")</f>
        <v>1.0955373574189342</v>
      </c>
      <c r="J152" s="20">
        <f t="shared" si="23"/>
        <v>174.40375579641776</v>
      </c>
    </row>
    <row r="153" spans="1:10" ht="38.25" x14ac:dyDescent="0.2">
      <c r="A153" s="29" t="s">
        <v>129</v>
      </c>
      <c r="B153" s="21">
        <f>IF('Tabl. II (2)'!B153&gt;0,'Tabl. II (2)'!E153/'Tabl. II (2)'!B153*100,"X")</f>
        <v>94.065980656273467</v>
      </c>
      <c r="C153" s="21">
        <f>IF('Tabl. II (2)'!C153&gt;0,'Tabl. II (2)'!F153/'Tabl. II (2)'!C153*100,"X")</f>
        <v>144.35656664131216</v>
      </c>
      <c r="D153" s="21">
        <f t="shared" si="21"/>
        <v>153.46309647140717</v>
      </c>
      <c r="E153" s="21">
        <f>IF('Tabl. II (2)'!E153&gt;0,'Tabl. II (2)'!H153/('Tabl. II (2)'!E153/91.25),"X")</f>
        <v>18.259459439156856</v>
      </c>
      <c r="F153" s="21">
        <f>IF('Tabl. II (2)'!F153&gt;0,'Tabl. II (2)'!I153/('Tabl. II (2)'!F153/91.25),"X")</f>
        <v>21.467630480883585</v>
      </c>
      <c r="G153" s="21">
        <f t="shared" si="22"/>
        <v>117.5699124742264</v>
      </c>
      <c r="H153" s="21">
        <f>IF('Tabl. II (2)'!B153&gt;0,'Tabl. II (2)'!H153*3/'Tabl. II (2)'!B153,"X")</f>
        <v>0.56468842467870861</v>
      </c>
      <c r="I153" s="21">
        <f>IF('Tabl. II (2)'!C153&gt;0,'Tabl. II (2)'!I153*3/'Tabl. II (2)'!C153,"X")</f>
        <v>1.0188471551160774</v>
      </c>
      <c r="J153" s="21">
        <f t="shared" si="23"/>
        <v>180.42642820167103</v>
      </c>
    </row>
    <row r="154" spans="1:10" x14ac:dyDescent="0.2">
      <c r="A154" s="25" t="s">
        <v>130</v>
      </c>
      <c r="B154" s="20">
        <f>IF('Tabl. II (2)'!B154&gt;0,'Tabl. II (2)'!E154/'Tabl. II (2)'!B154*100,"X")</f>
        <v>92.983036431507813</v>
      </c>
      <c r="C154" s="20">
        <f>IF('Tabl. II (2)'!C154&gt;0,'Tabl. II (2)'!F154/'Tabl. II (2)'!C154*100,"X")</f>
        <v>96.85632673622834</v>
      </c>
      <c r="D154" s="20">
        <f t="shared" si="21"/>
        <v>104.16558810442122</v>
      </c>
      <c r="E154" s="20">
        <f>IF('Tabl. II (2)'!E154&gt;0,'Tabl. II (2)'!H154/('Tabl. II (2)'!E154/91.25),"X")</f>
        <v>71.909256068151777</v>
      </c>
      <c r="F154" s="20">
        <f>IF('Tabl. II (2)'!F154&gt;0,'Tabl. II (2)'!I154/('Tabl. II (2)'!F154/91.25),"X")</f>
        <v>98.811292749998614</v>
      </c>
      <c r="G154" s="20">
        <f t="shared" si="22"/>
        <v>137.41109024455838</v>
      </c>
      <c r="H154" s="20">
        <f>IF('Tabl. II (2)'!B154&gt;0,'Tabl. II (2)'!H154*3/'Tabl. II (2)'!B154,"X")</f>
        <v>2.1982490882457806</v>
      </c>
      <c r="I154" s="20">
        <f>IF('Tabl. II (2)'!C154&gt;0,'Tabl. II (2)'!I154*3/'Tabl. II (2)'!C154,"X")</f>
        <v>3.1464653772568689</v>
      </c>
      <c r="J154" s="20">
        <f t="shared" si="23"/>
        <v>143.13507027394115</v>
      </c>
    </row>
    <row r="155" spans="1:10" x14ac:dyDescent="0.2">
      <c r="A155" s="25" t="s">
        <v>131</v>
      </c>
      <c r="B155" s="20">
        <f>IF('Tabl. II (2)'!B155&gt;0,'Tabl. II (2)'!E155/'Tabl. II (2)'!B155*100,"X")</f>
        <v>86.531835205992508</v>
      </c>
      <c r="C155" s="20">
        <f>IF('Tabl. II (2)'!C155&gt;0,'Tabl. II (2)'!F155/'Tabl. II (2)'!C155*100,"X")</f>
        <v>88.841337771437637</v>
      </c>
      <c r="D155" s="20">
        <f t="shared" si="21"/>
        <v>102.66896288510149</v>
      </c>
      <c r="E155" s="20">
        <f>IF('Tabl. II (2)'!E155&gt;0,'Tabl. II (2)'!H155/('Tabl. II (2)'!E155/91.25),"X")</f>
        <v>80.064923822714675</v>
      </c>
      <c r="F155" s="20">
        <f>IF('Tabl. II (2)'!F155&gt;0,'Tabl. II (2)'!I155/('Tabl. II (2)'!F155/91.25),"X")</f>
        <v>98.103925066904551</v>
      </c>
      <c r="G155" s="20">
        <f t="shared" si="22"/>
        <v>122.53046700466872</v>
      </c>
      <c r="H155" s="20">
        <f>IF('Tabl. II (2)'!B155&gt;0,'Tabl. II (2)'!H155*3/'Tabl. II (2)'!B155,"X")</f>
        <v>2.277752808988764</v>
      </c>
      <c r="I155" s="20">
        <f>IF('Tabl. II (2)'!C155&gt;0,'Tabl. II (2)'!I155*3/'Tabl. II (2)'!C155,"X")</f>
        <v>2.865430337612934</v>
      </c>
      <c r="J155" s="20">
        <f t="shared" si="23"/>
        <v>125.80075969196483</v>
      </c>
    </row>
    <row r="156" spans="1:10" ht="25.5" x14ac:dyDescent="0.2">
      <c r="A156" s="25" t="s">
        <v>80</v>
      </c>
      <c r="B156" s="20">
        <f>IF('Tabl. II (2)'!B156&gt;0,'Tabl. II (2)'!E156/'Tabl. II (2)'!B156*100,"X")</f>
        <v>90.909090909090907</v>
      </c>
      <c r="C156" s="20">
        <f>IF('Tabl. II (2)'!C156&gt;0,'Tabl. II (2)'!F156/'Tabl. II (2)'!C156*100,"X")</f>
        <v>137.5</v>
      </c>
      <c r="D156" s="20">
        <f t="shared" si="21"/>
        <v>151.25</v>
      </c>
      <c r="E156" s="20">
        <f>IF('Tabl. II (2)'!E156&gt;0,'Tabl. II (2)'!H156/('Tabl. II (2)'!E156/91.25),"X")</f>
        <v>82.125</v>
      </c>
      <c r="F156" s="20">
        <f>IF('Tabl. II (2)'!F156&gt;0,'Tabl. II (2)'!I156/('Tabl. II (2)'!F156/91.25),"X")</f>
        <v>91.25</v>
      </c>
      <c r="G156" s="20">
        <f t="shared" si="22"/>
        <v>111.11111111111111</v>
      </c>
      <c r="H156" s="20">
        <f>IF('Tabl. II (2)'!B156&gt;0,'Tabl. II (2)'!H156*3/'Tabl. II (2)'!B156,"X")</f>
        <v>2.4545454545454546</v>
      </c>
      <c r="I156" s="20">
        <f>IF('Tabl. II (2)'!C156&gt;0,'Tabl. II (2)'!I156*3/'Tabl. II (2)'!C156,"X")</f>
        <v>4.125</v>
      </c>
      <c r="J156" s="20">
        <f t="shared" si="23"/>
        <v>168.05555555555554</v>
      </c>
    </row>
    <row r="157" spans="1:10" x14ac:dyDescent="0.2">
      <c r="A157" s="25" t="s">
        <v>132</v>
      </c>
      <c r="B157" s="20">
        <f>IF('Tabl. II (2)'!B157&gt;0,'Tabl. II (2)'!E157/'Tabl. II (2)'!B157*100,"X")</f>
        <v>99.458500983876178</v>
      </c>
      <c r="C157" s="20">
        <f>IF('Tabl. II (2)'!C157&gt;0,'Tabl. II (2)'!F157/'Tabl. II (2)'!C157*100,"X")</f>
        <v>102.82389701008614</v>
      </c>
      <c r="D157" s="20">
        <f t="shared" si="21"/>
        <v>103.38371883038491</v>
      </c>
      <c r="E157" s="20">
        <f>IF('Tabl. II (2)'!E157&gt;0,'Tabl. II (2)'!H157/('Tabl. II (2)'!E157/91.25),"X")</f>
        <v>18.337775038111303</v>
      </c>
      <c r="F157" s="20">
        <f>IF('Tabl. II (2)'!F157&gt;0,'Tabl. II (2)'!I157/('Tabl. II (2)'!F157/91.25),"X")</f>
        <v>19.876456430585343</v>
      </c>
      <c r="G157" s="20">
        <f t="shared" si="22"/>
        <v>108.39077472199439</v>
      </c>
      <c r="H157" s="20">
        <f>IF('Tabl. II (2)'!B157&gt;0,'Tabl. II (2)'!H157*3/'Tabl. II (2)'!B157,"X")</f>
        <v>0.5996211342477018</v>
      </c>
      <c r="I157" s="20">
        <f>IF('Tabl. II (2)'!C157&gt;0,'Tabl. II (2)'!I157*3/'Tabl. II (2)'!C157,"X")</f>
        <v>0.67192593170760717</v>
      </c>
      <c r="J157" s="20">
        <f t="shared" si="23"/>
        <v>112.05841377666259</v>
      </c>
    </row>
    <row r="158" spans="1:10" x14ac:dyDescent="0.2">
      <c r="A158" s="25" t="s">
        <v>133</v>
      </c>
      <c r="B158" s="20">
        <f>IF('Tabl. II (2)'!B158&gt;0,'Tabl. II (2)'!E158/'Tabl. II (2)'!B158*100,"X")</f>
        <v>95.226730310262525</v>
      </c>
      <c r="C158" s="20">
        <f>IF('Tabl. II (2)'!C158&gt;0,'Tabl. II (2)'!F158/'Tabl. II (2)'!C158*100,"X")</f>
        <v>96.039603960396036</v>
      </c>
      <c r="D158" s="20">
        <f t="shared" si="21"/>
        <v>100.85361919650612</v>
      </c>
      <c r="E158" s="20">
        <f>IF('Tabl. II (2)'!E158&gt;0,'Tabl. II (2)'!H158/('Tabl. II (2)'!E158/91.25),"X")</f>
        <v>24.241854636591476</v>
      </c>
      <c r="F158" s="20">
        <f>IF('Tabl. II (2)'!F158&gt;0,'Tabl. II (2)'!I158/('Tabl. II (2)'!F158/91.25),"X")</f>
        <v>23.98840206185567</v>
      </c>
      <c r="G158" s="20">
        <f t="shared" si="22"/>
        <v>98.954483563509044</v>
      </c>
      <c r="H158" s="20">
        <f>IF('Tabl. II (2)'!B158&gt;0,'Tabl. II (2)'!H158*3/'Tabl. II (2)'!B158,"X")</f>
        <v>0.75894988066825775</v>
      </c>
      <c r="I158" s="20">
        <f>IF('Tabl. II (2)'!C158&gt;0,'Tabl. II (2)'!I158*3/'Tabl. II (2)'!C158,"X")</f>
        <v>0.75742574257425743</v>
      </c>
      <c r="J158" s="20">
        <f t="shared" si="23"/>
        <v>99.799178031010655</v>
      </c>
    </row>
    <row r="159" spans="1:10" x14ac:dyDescent="0.2">
      <c r="A159" s="189" t="s">
        <v>124</v>
      </c>
      <c r="B159" s="189"/>
      <c r="C159" s="189"/>
      <c r="D159" s="189"/>
      <c r="E159" s="189"/>
      <c r="F159" s="189"/>
      <c r="G159" s="189"/>
      <c r="H159" s="189"/>
      <c r="I159" s="189"/>
    </row>
    <row r="160" spans="1:10" ht="26.25" thickBot="1" x14ac:dyDescent="0.25">
      <c r="A160" s="78" t="s">
        <v>134</v>
      </c>
      <c r="B160" s="80">
        <f>IF('Tabl. II (2)'!B160&gt;0,'Tabl. II (2)'!E160/'Tabl. II (2)'!B160*100,"X")</f>
        <v>93.358932272961894</v>
      </c>
      <c r="C160" s="80">
        <f>IF('Tabl. II (2)'!C160&gt;0,'Tabl. II (2)'!F160/'Tabl. II (2)'!C160*100,"X")</f>
        <v>97.641750475672737</v>
      </c>
      <c r="D160" s="80">
        <f t="shared" ref="D160:D180" si="24">C160*100/B160</f>
        <v>104.58747556172642</v>
      </c>
      <c r="E160" s="41">
        <f>IF('Tabl. II (2)'!E160&gt;0,'Tabl. II (2)'!H160/('Tabl. II (2)'!E160/91.25),"X")</f>
        <v>49.566556674974549</v>
      </c>
      <c r="F160" s="41">
        <f>IF('Tabl. II (2)'!F160&gt;0,'Tabl. II (2)'!I160/('Tabl. II (2)'!F160/91.25),"X")</f>
        <v>50.513356568603434</v>
      </c>
      <c r="G160" s="41">
        <f t="shared" ref="G160:G180" si="25">F160*100/E160</f>
        <v>101.91015869800556</v>
      </c>
      <c r="H160" s="80">
        <f>IF('Tabl. II (2)'!B160&gt;0,'Tabl. II (2)'!H160*3/'Tabl. II (2)'!B160,"X")</f>
        <v>1.5213635531910825</v>
      </c>
      <c r="I160" s="80">
        <f>IF('Tabl. II (2)'!C160&gt;0,'Tabl. II (2)'!I160*3/'Tabl. II (2)'!C160,"X")</f>
        <v>1.6215493340581679</v>
      </c>
      <c r="J160" s="80">
        <f t="shared" ref="J160:J180" si="26">I160*100/H160</f>
        <v>106.58526232319318</v>
      </c>
    </row>
    <row r="161" spans="1:10" ht="13.5" thickTop="1" x14ac:dyDescent="0.2">
      <c r="A161" s="25" t="s">
        <v>135</v>
      </c>
      <c r="B161" s="20">
        <f>IF('Tabl. II (2)'!B161&gt;0,'Tabl. II (2)'!E161/'Tabl. II (2)'!B161*100,"X")</f>
        <v>86.989738900741642</v>
      </c>
      <c r="C161" s="20">
        <f>IF('Tabl. II (2)'!C161&gt;0,'Tabl. II (2)'!F161/'Tabl. II (2)'!C161*100,"X")</f>
        <v>95.874239739476081</v>
      </c>
      <c r="D161" s="20">
        <f t="shared" si="24"/>
        <v>110.21327452065579</v>
      </c>
      <c r="E161" s="20">
        <f>IF('Tabl. II (2)'!E161&gt;0,'Tabl. II (2)'!H161/('Tabl. II (2)'!E161/91.25),"X")</f>
        <v>130.27614921050173</v>
      </c>
      <c r="F161" s="20">
        <f>IF('Tabl. II (2)'!F161&gt;0,'Tabl. II (2)'!I161/('Tabl. II (2)'!F161/91.25),"X")</f>
        <v>149.93496965458678</v>
      </c>
      <c r="G161" s="20">
        <f t="shared" si="25"/>
        <v>115.09011477789392</v>
      </c>
      <c r="H161" s="37">
        <f>IF('Tabl. II (2)'!B161&gt;0,'Tabl. II (2)'!H161*3/'Tabl. II (2)'!B161,"X")</f>
        <v>3.7258153002133496</v>
      </c>
      <c r="I161" s="37">
        <f>IF('Tabl. II (2)'!C161&gt;0,'Tabl. II (2)'!I161*3/'Tabl. II (2)'!C161,"X")</f>
        <v>4.7259949236147696</v>
      </c>
      <c r="J161" s="37">
        <f t="shared" si="26"/>
        <v>126.84458414629805</v>
      </c>
    </row>
    <row r="162" spans="1:10" x14ac:dyDescent="0.2">
      <c r="A162" s="25" t="s">
        <v>136</v>
      </c>
      <c r="B162" s="20">
        <f>IF('Tabl. II (2)'!B162&gt;0,'Tabl. II (2)'!E162/'Tabl. II (2)'!B162*100,"X")</f>
        <v>90.252877162765216</v>
      </c>
      <c r="C162" s="20">
        <f>IF('Tabl. II (2)'!C162&gt;0,'Tabl. II (2)'!F162/'Tabl. II (2)'!C162*100,"X")</f>
        <v>98.647602190386635</v>
      </c>
      <c r="D162" s="20">
        <f t="shared" si="24"/>
        <v>109.30133785373079</v>
      </c>
      <c r="E162" s="20">
        <f>IF('Tabl. II (2)'!E162&gt;0,'Tabl. II (2)'!H162/('Tabl. II (2)'!E162/91.25),"X")</f>
        <v>77.656430719407808</v>
      </c>
      <c r="F162" s="20">
        <f>IF('Tabl. II (2)'!F162&gt;0,'Tabl. II (2)'!I162/('Tabl. II (2)'!F162/91.25),"X")</f>
        <v>79.047176820208023</v>
      </c>
      <c r="G162" s="20">
        <f t="shared" si="25"/>
        <v>101.79089624377063</v>
      </c>
      <c r="H162" s="37">
        <f>IF('Tabl. II (2)'!B162&gt;0,'Tabl. II (2)'!H162*3/'Tabl. II (2)'!B162,"X")</f>
        <v>2.3042354967509588</v>
      </c>
      <c r="I162" s="37">
        <f>IF('Tabl. II (2)'!C162&gt;0,'Tabl. II (2)'!I162*3/'Tabl. II (2)'!C162,"X")</f>
        <v>2.5636650257204492</v>
      </c>
      <c r="J162" s="37">
        <f t="shared" si="26"/>
        <v>111.25881140774429</v>
      </c>
    </row>
    <row r="163" spans="1:10" x14ac:dyDescent="0.2">
      <c r="A163" s="25" t="s">
        <v>137</v>
      </c>
      <c r="B163" s="20">
        <f>IF('Tabl. II (2)'!B163&gt;0,'Tabl. II (2)'!E163/'Tabl. II (2)'!B163*100,"X")</f>
        <v>84.165288655485099</v>
      </c>
      <c r="C163" s="20">
        <f>IF('Tabl. II (2)'!C163&gt;0,'Tabl. II (2)'!F163/'Tabl. II (2)'!C163*100,"X")</f>
        <v>88.48715004857371</v>
      </c>
      <c r="D163" s="20">
        <f t="shared" si="24"/>
        <v>105.13496889528811</v>
      </c>
      <c r="E163" s="20">
        <f>IF('Tabl. II (2)'!E163&gt;0,'Tabl. II (2)'!H163/('Tabl. II (2)'!E163/91.25),"X")</f>
        <v>110.34636310641882</v>
      </c>
      <c r="F163" s="20">
        <f>IF('Tabl. II (2)'!F163&gt;0,'Tabl. II (2)'!I163/('Tabl. II (2)'!F163/91.25),"X")</f>
        <v>117.81426532526898</v>
      </c>
      <c r="G163" s="20">
        <f t="shared" si="25"/>
        <v>106.76769220898386</v>
      </c>
      <c r="H163" s="37">
        <f>IF('Tabl. II (2)'!B163&gt;0,'Tabl. II (2)'!H163*3/'Tabl. II (2)'!B163,"X")</f>
        <v>3.053369918773055</v>
      </c>
      <c r="I163" s="37">
        <f>IF('Tabl. II (2)'!C163&gt;0,'Tabl. II (2)'!I163*3/'Tabl. II (2)'!C163,"X")</f>
        <v>3.4274132297094408</v>
      </c>
      <c r="J163" s="37">
        <f t="shared" si="26"/>
        <v>112.25017999413215</v>
      </c>
    </row>
    <row r="164" spans="1:10" ht="25.5" x14ac:dyDescent="0.2">
      <c r="A164" s="25" t="s">
        <v>138</v>
      </c>
      <c r="B164" s="20">
        <f>IF('Tabl. II (2)'!B164&gt;0,'Tabl. II (2)'!E164/'Tabl. II (2)'!B164*100,"X")</f>
        <v>89.10665654716729</v>
      </c>
      <c r="C164" s="20">
        <f>IF('Tabl. II (2)'!C164&gt;0,'Tabl. II (2)'!F164/'Tabl. II (2)'!C164*100,"X")</f>
        <v>11924.038461538461</v>
      </c>
      <c r="D164" s="20">
        <f t="shared" si="24"/>
        <v>13381.75948193797</v>
      </c>
      <c r="E164" s="20">
        <f>IF('Tabl. II (2)'!E164&gt;0,'Tabl. II (2)'!H164/('Tabl. II (2)'!E164/91.25),"X")</f>
        <v>84.218460343704592</v>
      </c>
      <c r="F164" s="20">
        <f>IF('Tabl. II (2)'!F164&gt;0,'Tabl. II (2)'!I164/('Tabl. II (2)'!F164/91.25),"X")</f>
        <v>38.866422062736873</v>
      </c>
      <c r="G164" s="20">
        <f t="shared" si="25"/>
        <v>46.149528148720393</v>
      </c>
      <c r="H164" s="37">
        <f>IF('Tabl. II (2)'!B164&gt;0,'Tabl. II (2)'!H164*3/'Tabl. II (2)'!B164,"X")</f>
        <v>2.4672083575159607</v>
      </c>
      <c r="I164" s="37">
        <f>IF('Tabl. II (2)'!C164&gt;0,'Tabl. II (2)'!I164*3/'Tabl. II (2)'!C164,"X")</f>
        <v>152.36538461538461</v>
      </c>
      <c r="J164" s="37">
        <f t="shared" si="26"/>
        <v>6175.6188589110252</v>
      </c>
    </row>
    <row r="165" spans="1:10" ht="25.5" x14ac:dyDescent="0.2">
      <c r="A165" s="36" t="s">
        <v>412</v>
      </c>
      <c r="B165" s="21">
        <f>IF('Tabl. II (2)'!B165&gt;0,'Tabl. II (2)'!E165/'Tabl. II (2)'!B165*100,"X")</f>
        <v>88.543648277319804</v>
      </c>
      <c r="C165" s="21">
        <f>IF('Tabl. II (2)'!C165&gt;0,'Tabl. II (2)'!F165/'Tabl. II (2)'!C165*100,"X")</f>
        <v>12480</v>
      </c>
      <c r="D165" s="21">
        <f t="shared" si="24"/>
        <v>14094.743375507282</v>
      </c>
      <c r="E165" s="21">
        <f>IF('Tabl. II (2)'!E165&gt;0,'Tabl. II (2)'!H165/('Tabl. II (2)'!E165/91.25),"X")</f>
        <v>80.434620434471242</v>
      </c>
      <c r="F165" s="21">
        <f>IF('Tabl. II (2)'!F165&gt;0,'Tabl. II (2)'!I165/('Tabl. II (2)'!F165/91.25),"X")</f>
        <v>31.229077635327634</v>
      </c>
      <c r="G165" s="21">
        <f t="shared" si="25"/>
        <v>38.825418043427518</v>
      </c>
      <c r="H165" s="55">
        <f>IF('Tabl. II (2)'!B165&gt;0,'Tabl. II (2)'!H165*3/'Tabl. II (2)'!B165,"X")</f>
        <v>2.3414711477488903</v>
      </c>
      <c r="I165" s="55">
        <f>IF('Tabl. II (2)'!C165&gt;0,'Tabl. II (2)'!I165*3/'Tabl. II (2)'!C165,"X")</f>
        <v>128.13333333333333</v>
      </c>
      <c r="J165" s="55">
        <f t="shared" si="26"/>
        <v>5472.3430376890083</v>
      </c>
    </row>
    <row r="166" spans="1:10" x14ac:dyDescent="0.2">
      <c r="A166" s="36" t="s">
        <v>413</v>
      </c>
      <c r="B166" s="21">
        <f>IF('Tabl. II (2)'!B166&gt;0,'Tabl. II (2)'!E166/'Tabl. II (2)'!B166*100,"X")</f>
        <v>89.518435495091595</v>
      </c>
      <c r="C166" s="21">
        <f>IF('Tabl. II (2)'!C166&gt;0,'Tabl. II (2)'!F166/'Tabl. II (2)'!C166*100,"X")</f>
        <v>11500</v>
      </c>
      <c r="D166" s="21">
        <f t="shared" si="24"/>
        <v>12846.515844918402</v>
      </c>
      <c r="E166" s="21">
        <f>IF('Tabl. II (2)'!E166&gt;0,'Tabl. II (2)'!H166/('Tabl. II (2)'!E166/91.25),"X")</f>
        <v>86.95578965547017</v>
      </c>
      <c r="F166" s="21">
        <f>IF('Tabl. II (2)'!F166&gt;0,'Tabl. II (2)'!I166/('Tabl. II (2)'!F166/91.25),"X")</f>
        <v>45.187914517317608</v>
      </c>
      <c r="G166" s="21">
        <f t="shared" si="25"/>
        <v>51.966539199238866</v>
      </c>
      <c r="H166" s="55">
        <f>IF('Tabl. II (2)'!B166&gt;0,'Tabl. II (2)'!H166*3/'Tabl. II (2)'!B166,"X")</f>
        <v>2.559171368941795</v>
      </c>
      <c r="I166" s="55">
        <f>IF('Tabl. II (2)'!C166&gt;0,'Tabl. II (2)'!I166*3/'Tabl. II (2)'!C166,"X")</f>
        <v>170.84745762711864</v>
      </c>
      <c r="J166" s="55">
        <f t="shared" si="26"/>
        <v>6675.889692285954</v>
      </c>
    </row>
    <row r="167" spans="1:10" ht="25.5" x14ac:dyDescent="0.2">
      <c r="A167" s="26" t="s">
        <v>139</v>
      </c>
      <c r="B167" s="20">
        <f>IF('Tabl. II (2)'!B167&gt;0,'Tabl. II (2)'!E167/'Tabl. II (2)'!B167*100,"X")</f>
        <v>90.30095564113536</v>
      </c>
      <c r="C167" s="20">
        <f>IF('Tabl. II (2)'!C167&gt;0,'Tabl. II (2)'!F167/'Tabl. II (2)'!C167*100,"X")</f>
        <v>154.9619771863118</v>
      </c>
      <c r="D167" s="20">
        <f t="shared" si="24"/>
        <v>171.60613205705766</v>
      </c>
      <c r="E167" s="20">
        <f>IF('Tabl. II (2)'!E167&gt;0,'Tabl. II (2)'!H167/('Tabl. II (2)'!E167/91.25),"X")</f>
        <v>59.512122887379562</v>
      </c>
      <c r="F167" s="20">
        <f>IF('Tabl. II (2)'!F167&gt;0,'Tabl. II (2)'!I167/('Tabl. II (2)'!F167/91.25),"X")</f>
        <v>50.858636977058026</v>
      </c>
      <c r="G167" s="20">
        <f t="shared" si="25"/>
        <v>85.459288812974535</v>
      </c>
      <c r="H167" s="37">
        <f>IF('Tabl. II (2)'!B167&gt;0,'Tabl. II (2)'!H167*3/'Tabl. II (2)'!B167,"X")</f>
        <v>1.7667950363714164</v>
      </c>
      <c r="I167" s="37">
        <f>IF('Tabl. II (2)'!C167&gt;0,'Tabl. II (2)'!I167*3/'Tabl. II (2)'!C167,"X")</f>
        <v>2.5910646387832701</v>
      </c>
      <c r="J167" s="37">
        <f t="shared" si="26"/>
        <v>146.65338001541539</v>
      </c>
    </row>
    <row r="168" spans="1:10" ht="25.5" x14ac:dyDescent="0.2">
      <c r="A168" s="36" t="s">
        <v>412</v>
      </c>
      <c r="B168" s="21">
        <f>IF('Tabl. II (2)'!B168&gt;0,'Tabl. II (2)'!E168/'Tabl. II (2)'!B168*100,"X")</f>
        <v>87.920557284719138</v>
      </c>
      <c r="C168" s="21">
        <f>IF('Tabl. II (2)'!C168&gt;0,'Tabl. II (2)'!F168/'Tabl. II (2)'!C168*100,"X")</f>
        <v>168.60715825786977</v>
      </c>
      <c r="D168" s="21">
        <f t="shared" si="24"/>
        <v>191.77216735769511</v>
      </c>
      <c r="E168" s="21">
        <f>IF('Tabl. II (2)'!E168&gt;0,'Tabl. II (2)'!H168/('Tabl. II (2)'!E168/91.25),"X")</f>
        <v>61.484533041132842</v>
      </c>
      <c r="F168" s="21">
        <f>IF('Tabl. II (2)'!F168&gt;0,'Tabl. II (2)'!I168/('Tabl. II (2)'!F168/91.25),"X")</f>
        <v>46.955242966751918</v>
      </c>
      <c r="G168" s="21">
        <f t="shared" si="25"/>
        <v>76.36919505485892</v>
      </c>
      <c r="H168" s="55">
        <f>IF('Tabl. II (2)'!B168&gt;0,'Tabl. II (2)'!H168*3/'Tabl. II (2)'!B168,"X")</f>
        <v>1.7772343263672743</v>
      </c>
      <c r="I168" s="55">
        <f>IF('Tabl. II (2)'!C168&gt;0,'Tabl. II (2)'!I168*3/'Tabl. II (2)'!C168,"X")</f>
        <v>2.6028460543337646</v>
      </c>
      <c r="J168" s="55">
        <f t="shared" si="26"/>
        <v>146.45486055032865</v>
      </c>
    </row>
    <row r="169" spans="1:10" x14ac:dyDescent="0.2">
      <c r="A169" s="36" t="s">
        <v>413</v>
      </c>
      <c r="B169" s="21">
        <f>IF('Tabl. II (2)'!B169&gt;0,'Tabl. II (2)'!E169/'Tabl. II (2)'!B169*100,"X")</f>
        <v>92.508591065292094</v>
      </c>
      <c r="C169" s="21">
        <f>IF('Tabl. II (2)'!C169&gt;0,'Tabl. II (2)'!F169/'Tabl. II (2)'!C169*100,"X")</f>
        <v>144.20265215912954</v>
      </c>
      <c r="D169" s="21">
        <f t="shared" si="24"/>
        <v>155.88028149445282</v>
      </c>
      <c r="E169" s="21">
        <f>IF('Tabl. II (2)'!E169&gt;0,'Tabl. II (2)'!H169/('Tabl. II (2)'!E169/91.25),"X")</f>
        <v>57.773588410104004</v>
      </c>
      <c r="F169" s="21">
        <f>IF('Tabl. II (2)'!F169&gt;0,'Tabl. II (2)'!I169/('Tabl. II (2)'!F169/91.25),"X")</f>
        <v>54.457380334826695</v>
      </c>
      <c r="G169" s="21">
        <f t="shared" si="25"/>
        <v>94.259992902401507</v>
      </c>
      <c r="H169" s="55">
        <f>IF('Tabl. II (2)'!B169&gt;0,'Tabl. II (2)'!H169*3/'Tabl. II (2)'!B169,"X")</f>
        <v>1.7571134020618557</v>
      </c>
      <c r="I169" s="55">
        <f>IF('Tabl. II (2)'!C169&gt;0,'Tabl. II (2)'!I169*3/'Tabl. II (2)'!C169,"X")</f>
        <v>2.5817749064943896</v>
      </c>
      <c r="J169" s="55">
        <f t="shared" si="26"/>
        <v>146.93274227291468</v>
      </c>
    </row>
    <row r="170" spans="1:10" x14ac:dyDescent="0.2">
      <c r="A170" s="26" t="s">
        <v>140</v>
      </c>
      <c r="B170" s="20">
        <f>IF('Tabl. II (2)'!B170&gt;0,'Tabl. II (2)'!E170/'Tabl. II (2)'!B170*100,"X")</f>
        <v>93.010752688172033</v>
      </c>
      <c r="C170" s="20">
        <f>IF('Tabl. II (2)'!C170&gt;0,'Tabl. II (2)'!F170/'Tabl. II (2)'!C170*100,"X")</f>
        <v>127.88461538461537</v>
      </c>
      <c r="D170" s="20">
        <f t="shared" si="24"/>
        <v>137.49444197421076</v>
      </c>
      <c r="E170" s="20">
        <f>IF('Tabl. II (2)'!E170&gt;0,'Tabl. II (2)'!H170/('Tabl. II (2)'!E170/91.25),"X")</f>
        <v>148.21531791907515</v>
      </c>
      <c r="F170" s="20">
        <f>IF('Tabl. II (2)'!F170&gt;0,'Tabl. II (2)'!I170/('Tabl. II (2)'!F170/91.25),"X")</f>
        <v>152.31203007518798</v>
      </c>
      <c r="G170" s="20">
        <f t="shared" si="25"/>
        <v>102.76402750648865</v>
      </c>
      <c r="H170" s="37">
        <f>IF('Tabl. II (2)'!B170&gt;0,'Tabl. II (2)'!H170*3/'Tabl. II (2)'!B170,"X")</f>
        <v>4.532258064516129</v>
      </c>
      <c r="I170" s="37">
        <f>IF('Tabl. II (2)'!C170&gt;0,'Tabl. II (2)'!I170*3/'Tabl. II (2)'!C170,"X")</f>
        <v>6.4038461538461542</v>
      </c>
      <c r="J170" s="37">
        <f t="shared" si="26"/>
        <v>141.29482617027102</v>
      </c>
    </row>
    <row r="171" spans="1:10" ht="38.25" x14ac:dyDescent="0.2">
      <c r="A171" s="26" t="s">
        <v>417</v>
      </c>
      <c r="B171" s="20" t="str">
        <f>IF('Tabl. II (2)'!B171&gt;0,'Tabl. II (2)'!E171/'Tabl. II (2)'!B171*100,"X")</f>
        <v>X</v>
      </c>
      <c r="C171" s="20">
        <f>IF('Tabl. II (2)'!C171&gt;0,'Tabl. II (2)'!F171/'Tabl. II (2)'!C171*100,"X")</f>
        <v>36.118386589837606</v>
      </c>
      <c r="D171" s="20" t="s">
        <v>383</v>
      </c>
      <c r="E171" s="20" t="str">
        <f>IF('Tabl. II (2)'!E171&gt;0,'Tabl. II (2)'!H171/('Tabl. II (2)'!E171/91.25),"X")</f>
        <v>X</v>
      </c>
      <c r="F171" s="20">
        <f>IF('Tabl. II (2)'!F171&gt;0,'Tabl. II (2)'!I171/('Tabl. II (2)'!F171/91.25),"X")</f>
        <v>161.39140681653373</v>
      </c>
      <c r="G171" s="20" t="s">
        <v>383</v>
      </c>
      <c r="H171" s="37" t="str">
        <f>IF('Tabl. II (2)'!B171&gt;0,'Tabl. II (2)'!H171*3/'Tabl. II (2)'!B171,"X")</f>
        <v>X</v>
      </c>
      <c r="I171" s="37">
        <f>IF('Tabl. II (2)'!C171&gt;0,'Tabl. II (2)'!I171*3/'Tabl. II (2)'!C171,"X")</f>
        <v>1.9164484023048716</v>
      </c>
      <c r="J171" s="37" t="s">
        <v>383</v>
      </c>
    </row>
    <row r="172" spans="1:10" ht="25.5" x14ac:dyDescent="0.2">
      <c r="A172" s="36" t="s">
        <v>412</v>
      </c>
      <c r="B172" s="20" t="str">
        <f>IF('Tabl. II (2)'!B172&gt;0,'Tabl. II (2)'!E172/'Tabl. II (2)'!B172*100,"X")</f>
        <v>X</v>
      </c>
      <c r="C172" s="20">
        <f>IF('Tabl. II (2)'!C172&gt;0,'Tabl. II (2)'!F172/'Tabl. II (2)'!C172*100,"X")</f>
        <v>37.931034482758619</v>
      </c>
      <c r="D172" s="20" t="s">
        <v>383</v>
      </c>
      <c r="E172" s="20" t="str">
        <f>IF('Tabl. II (2)'!E172&gt;0,'Tabl. II (2)'!H172/('Tabl. II (2)'!E172/91.25),"X")</f>
        <v>X</v>
      </c>
      <c r="F172" s="20">
        <f>IF('Tabl. II (2)'!F172&gt;0,'Tabl. II (2)'!I172/('Tabl. II (2)'!F172/91.25),"X")</f>
        <v>149.31818181818181</v>
      </c>
      <c r="G172" s="20" t="s">
        <v>383</v>
      </c>
      <c r="H172" s="37" t="str">
        <f>IF('Tabl. II (2)'!B172&gt;0,'Tabl. II (2)'!H172*3/'Tabl. II (2)'!B172,"X")</f>
        <v>X</v>
      </c>
      <c r="I172" s="37">
        <f>IF('Tabl. II (2)'!C172&gt;0,'Tabl. II (2)'!I172*3/'Tabl. II (2)'!C172,"X")</f>
        <v>1.8620689655172413</v>
      </c>
      <c r="J172" s="37" t="s">
        <v>383</v>
      </c>
    </row>
    <row r="173" spans="1:10" x14ac:dyDescent="0.2">
      <c r="A173" s="36" t="s">
        <v>413</v>
      </c>
      <c r="B173" s="20" t="str">
        <f>IF('Tabl. II (2)'!B173&gt;0,'Tabl. II (2)'!E173/'Tabl. II (2)'!B173*100,"X")</f>
        <v>X</v>
      </c>
      <c r="C173" s="20">
        <f>IF('Tabl. II (2)'!C173&gt;0,'Tabl. II (2)'!F173/'Tabl. II (2)'!C173*100,"X")</f>
        <v>34.350750129332638</v>
      </c>
      <c r="D173" s="20" t="s">
        <v>383</v>
      </c>
      <c r="E173" s="20" t="str">
        <f>IF('Tabl. II (2)'!E173&gt;0,'Tabl. II (2)'!H173/('Tabl. II (2)'!E173/91.25),"X")</f>
        <v>X</v>
      </c>
      <c r="F173" s="20">
        <f>IF('Tabl. II (2)'!F173&gt;0,'Tabl. II (2)'!I173/('Tabl. II (2)'!F173/91.25),"X")</f>
        <v>174.39194277108433</v>
      </c>
      <c r="G173" s="20" t="s">
        <v>383</v>
      </c>
      <c r="H173" s="37" t="str">
        <f>IF('Tabl. II (2)'!B173&gt;0,'Tabl. II (2)'!H173*3/'Tabl. II (2)'!B173,"X")</f>
        <v>X</v>
      </c>
      <c r="I173" s="37">
        <f>IF('Tabl. II (2)'!C173&gt;0,'Tabl. II (2)'!I173*3/'Tabl. II (2)'!C173,"X")</f>
        <v>1.9694774961200208</v>
      </c>
      <c r="J173" s="37" t="s">
        <v>383</v>
      </c>
    </row>
    <row r="174" spans="1:10" x14ac:dyDescent="0.2">
      <c r="A174" s="31" t="s">
        <v>141</v>
      </c>
      <c r="B174" s="20" t="str">
        <f>IF('Tabl. II (2)'!B171&gt;0,'Tabl. II (2)'!E171/'Tabl. II (2)'!B171*100,"X")</f>
        <v>X</v>
      </c>
      <c r="C174" s="20">
        <f>IF('Tabl. II (2)'!C171&gt;0,'Tabl. II (2)'!F171/'Tabl. II (2)'!C171*100,"X")</f>
        <v>36.118386589837606</v>
      </c>
      <c r="D174" s="20" t="s">
        <v>383</v>
      </c>
      <c r="E174" s="20" t="str">
        <f>IF('Tabl. II (2)'!E174&gt;0,'Tabl. II (2)'!H174/('Tabl. II (2)'!E174/91.25),"X")</f>
        <v>X</v>
      </c>
      <c r="F174" s="20">
        <f>IF('Tabl. II (2)'!F174&gt;0,'Tabl. II (2)'!I174/('Tabl. II (2)'!F174/91.25),"X")</f>
        <v>0</v>
      </c>
      <c r="G174" s="20" t="s">
        <v>383</v>
      </c>
      <c r="H174" s="37" t="str">
        <f>IF('Tabl. II (2)'!B174&gt;0,'Tabl. II (2)'!H174*3/'Tabl. II (2)'!B174,"X")</f>
        <v>X</v>
      </c>
      <c r="I174" s="37">
        <f>IF('Tabl. II (2)'!C174&gt;0,'Tabl. II (2)'!I174*3/'Tabl. II (2)'!C174,"X")</f>
        <v>0</v>
      </c>
      <c r="J174" s="20" t="s">
        <v>383</v>
      </c>
    </row>
    <row r="175" spans="1:10" x14ac:dyDescent="0.2">
      <c r="A175" s="25" t="s">
        <v>142</v>
      </c>
      <c r="B175" s="20">
        <f>IF('Tabl. II (2)'!B175&gt;0,'Tabl. II (2)'!E175/'Tabl. II (2)'!B175*100,"X")</f>
        <v>86.497890295358644</v>
      </c>
      <c r="C175" s="20">
        <f>IF('Tabl. II (2)'!C175&gt;0,'Tabl. II (2)'!F175/'Tabl. II (2)'!C175*100,"X")</f>
        <v>112.38608119304058</v>
      </c>
      <c r="D175" s="20">
        <f t="shared" si="24"/>
        <v>129.92927435488107</v>
      </c>
      <c r="E175" s="20">
        <f>IF('Tabl. II (2)'!E175&gt;0,'Tabl. II (2)'!H175/('Tabl. II (2)'!E175/91.25),"X")</f>
        <v>88.293118466898946</v>
      </c>
      <c r="F175" s="20">
        <f>IF('Tabl. II (2)'!F175&gt;0,'Tabl. II (2)'!I175/('Tabl. II (2)'!F175/91.25),"X")</f>
        <v>83.480464430519717</v>
      </c>
      <c r="G175" s="20">
        <f t="shared" si="25"/>
        <v>94.549230880112702</v>
      </c>
      <c r="H175" s="37">
        <f>IF('Tabl. II (2)'!B175&gt;0,'Tabl. II (2)'!H175*3/'Tabl. II (2)'!B175,"X")</f>
        <v>2.5108499095840866</v>
      </c>
      <c r="I175" s="37">
        <f>IF('Tabl. II (2)'!C175&gt;0,'Tabl. II (2)'!I175*3/'Tabl. II (2)'!C175,"X")</f>
        <v>3.084507042253521</v>
      </c>
      <c r="J175" s="37">
        <f t="shared" si="26"/>
        <v>122.84712959065159</v>
      </c>
    </row>
    <row r="176" spans="1:10" x14ac:dyDescent="0.2">
      <c r="A176" s="25" t="s">
        <v>143</v>
      </c>
      <c r="B176" s="20">
        <f>IF('Tabl. II (2)'!B176&gt;0,'Tabl. II (2)'!E176/'Tabl. II (2)'!B176*100,"X")</f>
        <v>96.052118714850494</v>
      </c>
      <c r="C176" s="20">
        <f>IF('Tabl. II (2)'!C176&gt;0,'Tabl. II (2)'!F176/'Tabl. II (2)'!C176*100,"X")</f>
        <v>97.105884879725096</v>
      </c>
      <c r="D176" s="20">
        <f t="shared" si="24"/>
        <v>101.09707748144828</v>
      </c>
      <c r="E176" s="20">
        <f>IF('Tabl. II (2)'!E176&gt;0,'Tabl. II (2)'!H176/('Tabl. II (2)'!E176/91.25),"X")</f>
        <v>28.306014492753622</v>
      </c>
      <c r="F176" s="20">
        <f>IF('Tabl. II (2)'!F176&gt;0,'Tabl. II (2)'!I176/('Tabl. II (2)'!F176/91.25),"X")</f>
        <v>30.475532209012997</v>
      </c>
      <c r="G176" s="20">
        <f t="shared" si="25"/>
        <v>107.66451143029964</v>
      </c>
      <c r="H176" s="37">
        <f>IF('Tabl. II (2)'!B176&gt;0,'Tabl. II (2)'!H176*3/'Tabl. II (2)'!B176,"X")</f>
        <v>0.89386936911854775</v>
      </c>
      <c r="I176" s="37">
        <f>IF('Tabl. II (2)'!C176&gt;0,'Tabl. II (2)'!I176*3/'Tabl. II (2)'!C176,"X")</f>
        <v>0.97293814432989689</v>
      </c>
      <c r="J176" s="37">
        <f t="shared" si="26"/>
        <v>108.84567454071276</v>
      </c>
    </row>
    <row r="177" spans="1:10" x14ac:dyDescent="0.2">
      <c r="A177" s="25" t="s">
        <v>144</v>
      </c>
      <c r="B177" s="20">
        <f>IF('Tabl. II (2)'!B177&gt;0,'Tabl. II (2)'!E177/'Tabl. II (2)'!B177*100,"X")</f>
        <v>95.933426252357137</v>
      </c>
      <c r="C177" s="20">
        <f>IF('Tabl. II (2)'!C177&gt;0,'Tabl. II (2)'!F177/'Tabl. II (2)'!C177*100,"X")</f>
        <v>97.517241379310349</v>
      </c>
      <c r="D177" s="20">
        <f t="shared" si="24"/>
        <v>101.65095232060921</v>
      </c>
      <c r="E177" s="20">
        <f>IF('Tabl. II (2)'!E177&gt;0,'Tabl. II (2)'!H177/('Tabl. II (2)'!E177/91.25),"X")</f>
        <v>31.435667891633191</v>
      </c>
      <c r="F177" s="20">
        <f>IF('Tabl. II (2)'!F177&gt;0,'Tabl. II (2)'!I177/('Tabl. II (2)'!F177/91.25),"X")</f>
        <v>34.517216230551625</v>
      </c>
      <c r="G177" s="20">
        <f t="shared" si="25"/>
        <v>109.80271311410122</v>
      </c>
      <c r="H177" s="37">
        <f>IF('Tabl. II (2)'!B177&gt;0,'Tabl. II (2)'!H177*3/'Tabl. II (2)'!B177,"X")</f>
        <v>0.99147331310978104</v>
      </c>
      <c r="I177" s="37">
        <f>IF('Tabl. II (2)'!C177&gt;0,'Tabl. II (2)'!I177*3/'Tabl. II (2)'!C177,"X")</f>
        <v>1.1066379310344827</v>
      </c>
      <c r="J177" s="37">
        <f t="shared" si="26"/>
        <v>111.61550355435034</v>
      </c>
    </row>
    <row r="178" spans="1:10" x14ac:dyDescent="0.2">
      <c r="A178" s="25" t="s">
        <v>145</v>
      </c>
      <c r="B178" s="20">
        <f>IF('Tabl. II (2)'!B178&gt;0,'Tabl. II (2)'!E178/'Tabl. II (2)'!B178*100,"X")</f>
        <v>100</v>
      </c>
      <c r="C178" s="20">
        <f>IF('Tabl. II (2)'!C178&gt;0,'Tabl. II (2)'!F178/'Tabl. II (2)'!C178*100,"X")</f>
        <v>100</v>
      </c>
      <c r="D178" s="20">
        <f t="shared" si="24"/>
        <v>100</v>
      </c>
      <c r="E178" s="20">
        <f>IF('Tabl. II (2)'!E178&gt;0,'Tabl. II (2)'!H178/('Tabl. II (2)'!E178/91.25),"X")</f>
        <v>0</v>
      </c>
      <c r="F178" s="20">
        <f>IF('Tabl. II (2)'!F178&gt;0,'Tabl. II (2)'!I178/('Tabl. II (2)'!F178/91.25),"X")</f>
        <v>0</v>
      </c>
      <c r="G178" s="20" t="s">
        <v>383</v>
      </c>
      <c r="H178" s="20">
        <f>IF('Tabl. II (2)'!B178&gt;0,'Tabl. II (2)'!H178*3/'Tabl. II (2)'!B178,"X")</f>
        <v>0</v>
      </c>
      <c r="I178" s="20">
        <f>IF('Tabl. II (2)'!C178&gt;0,'Tabl. II (2)'!I178*3/'Tabl. II (2)'!C178,"X")</f>
        <v>0</v>
      </c>
      <c r="J178" s="20" t="s">
        <v>383</v>
      </c>
    </row>
    <row r="179" spans="1:10" ht="25.5" x14ac:dyDescent="0.2">
      <c r="A179" s="29" t="s">
        <v>146</v>
      </c>
      <c r="B179" s="21" t="s">
        <v>383</v>
      </c>
      <c r="C179" s="21">
        <f>IF('Tabl. II (2)'!C179&gt;0,'Tabl. II (2)'!F179/'Tabl. II (2)'!C179*100,"X")</f>
        <v>100</v>
      </c>
      <c r="D179" s="21" t="s">
        <v>383</v>
      </c>
      <c r="E179" s="21">
        <f>IF('Tabl. II (2)'!E179&gt;0,'Tabl. II (2)'!H179/('Tabl. II (2)'!E179/91.25),"X")</f>
        <v>0</v>
      </c>
      <c r="F179" s="21">
        <f>IF('Tabl. II (2)'!F179&gt;0,'Tabl. II (2)'!I179/('Tabl. II (2)'!F179/91.25),"X")</f>
        <v>0</v>
      </c>
      <c r="G179" s="21" t="s">
        <v>383</v>
      </c>
      <c r="H179" s="21">
        <f>IF('Tabl. II (2)'!B179&gt;0,'Tabl. II (2)'!H179*3/'Tabl. II (2)'!B179,"X")</f>
        <v>0</v>
      </c>
      <c r="I179" s="21">
        <f>IF('Tabl. II (2)'!C179&gt;0,'Tabl. II (2)'!I179*3/'Tabl. II (2)'!C179,"X")</f>
        <v>0</v>
      </c>
      <c r="J179" s="21" t="s">
        <v>383</v>
      </c>
    </row>
    <row r="180" spans="1:10" ht="24" x14ac:dyDescent="0.2">
      <c r="A180" s="62" t="s">
        <v>147</v>
      </c>
      <c r="B180" s="20">
        <f>IF('Tabl. II (2)'!B180&gt;0,'Tabl. II (2)'!E180/'Tabl. II (2)'!B180*100,"X")</f>
        <v>150</v>
      </c>
      <c r="C180" s="20">
        <f>IF('Tabl. II (2)'!C180&gt;0,'Tabl. II (2)'!F180/'Tabl. II (2)'!C180*100,"X")</f>
        <v>85.714285714285708</v>
      </c>
      <c r="D180" s="20">
        <f t="shared" si="24"/>
        <v>57.142857142857139</v>
      </c>
      <c r="E180" s="20">
        <f>IF('Tabl. II (2)'!E180&gt;0,'Tabl. II (2)'!H180/('Tabl. II (2)'!E180/91.25),"X")</f>
        <v>121.66666666666669</v>
      </c>
      <c r="F180" s="20">
        <f>IF('Tabl. II (2)'!F180&gt;0,'Tabl. II (2)'!I180/('Tabl. II (2)'!F180/91.25),"X")</f>
        <v>76.041666666666671</v>
      </c>
      <c r="G180" s="20">
        <f t="shared" si="25"/>
        <v>62.499999999999993</v>
      </c>
      <c r="H180" s="37">
        <f>IF('Tabl. II (2)'!B180&gt;0,'Tabl. II (2)'!H180*3/'Tabl. II (2)'!B180,"X")</f>
        <v>6</v>
      </c>
      <c r="I180" s="37">
        <f>IF('Tabl. II (2)'!C180&gt;0,'Tabl. II (2)'!I180*3/'Tabl. II (2)'!C180,"X")</f>
        <v>2.1428571428571428</v>
      </c>
      <c r="J180" s="37">
        <f t="shared" si="26"/>
        <v>35.714285714285715</v>
      </c>
    </row>
    <row r="181" spans="1:10" x14ac:dyDescent="0.2">
      <c r="A181" s="185" t="s">
        <v>148</v>
      </c>
      <c r="B181" s="185"/>
      <c r="C181" s="185"/>
      <c r="D181" s="185"/>
      <c r="E181" s="185"/>
      <c r="F181" s="185"/>
      <c r="G181" s="185"/>
      <c r="H181" s="185"/>
      <c r="I181" s="185"/>
    </row>
    <row r="182" spans="1:10" ht="26.25" thickBot="1" x14ac:dyDescent="0.25">
      <c r="A182" s="78" t="s">
        <v>149</v>
      </c>
      <c r="B182" s="80">
        <f>IF('Tabl. II (2)'!B182&gt;0,'Tabl. II (2)'!E182/'Tabl. II (2)'!B182*100,"X")</f>
        <v>92.250666471898626</v>
      </c>
      <c r="C182" s="80">
        <f>IF('Tabl. II (2)'!C182&gt;0,'Tabl. II (2)'!F182/'Tabl. II (2)'!C182*100,"X")</f>
        <v>90.648116208654329</v>
      </c>
      <c r="D182" s="80">
        <f t="shared" ref="D182:D190" si="27">C182*100/B182</f>
        <v>98.262830693225993</v>
      </c>
      <c r="E182" s="41">
        <f>IF('Tabl. II (2)'!E182&gt;0,'Tabl. II (2)'!H182/('Tabl. II (2)'!E182/91.25),"X")</f>
        <v>148.392779383239</v>
      </c>
      <c r="F182" s="41">
        <f>IF('Tabl. II (2)'!F182&gt;0,'Tabl. II (2)'!I182/('Tabl. II (2)'!F182/91.25),"X")</f>
        <v>160.92501374149086</v>
      </c>
      <c r="G182" s="41">
        <f t="shared" ref="G182:G190" si="28">F182*100/E182</f>
        <v>108.44531277757532</v>
      </c>
      <c r="H182" s="80">
        <f>IF('Tabl. II (2)'!B182&gt;0,'Tabl. II (2)'!H182*3/'Tabl. II (2)'!B182,"X")</f>
        <v>4.5006025636343718</v>
      </c>
      <c r="I182" s="80">
        <f>IF('Tabl. II (2)'!C182&gt;0,'Tabl. II (2)'!I182*3/'Tabl. II (2)'!C182,"X")</f>
        <v>4.795906634471657</v>
      </c>
      <c r="J182" s="80">
        <f t="shared" ref="J182:J190" si="29">I182*100/H182</f>
        <v>106.56143408936821</v>
      </c>
    </row>
    <row r="183" spans="1:10" ht="13.5" thickTop="1" x14ac:dyDescent="0.2">
      <c r="A183" s="25" t="s">
        <v>150</v>
      </c>
      <c r="B183" s="20">
        <f>IF('Tabl. II (2)'!B183&gt;0,'Tabl. II (2)'!E183/'Tabl. II (2)'!B183*100,"X")</f>
        <v>87.781861527763979</v>
      </c>
      <c r="C183" s="20">
        <f>IF('Tabl. II (2)'!C183&gt;0,'Tabl. II (2)'!F183/'Tabl. II (2)'!C183*100,"X")</f>
        <v>91.410148584244467</v>
      </c>
      <c r="D183" s="20">
        <f t="shared" si="27"/>
        <v>104.13329928681556</v>
      </c>
      <c r="E183" s="20">
        <f>IF('Tabl. II (2)'!E183&gt;0,'Tabl. II (2)'!H183/('Tabl. II (2)'!E183/91.25),"X")</f>
        <v>196.85300441326243</v>
      </c>
      <c r="F183" s="20">
        <f>IF('Tabl. II (2)'!F183&gt;0,'Tabl. II (2)'!I183/('Tabl. II (2)'!F183/91.25),"X")</f>
        <v>209.43898362264616</v>
      </c>
      <c r="G183" s="20">
        <f t="shared" si="28"/>
        <v>106.39359264385999</v>
      </c>
      <c r="H183" s="37">
        <f>IF('Tabl. II (2)'!B183&gt;0,'Tabl. II (2)'!H183*3/'Tabl. II (2)'!B183,"X")</f>
        <v>5.6811363862123772</v>
      </c>
      <c r="I183" s="37">
        <f>IF('Tabl. II (2)'!C183&gt;0,'Tabl. II (2)'!I183*3/'Tabl. II (2)'!C183,"X")</f>
        <v>6.2941968040370062</v>
      </c>
      <c r="J183" s="37">
        <f t="shared" si="29"/>
        <v>110.79115824982608</v>
      </c>
    </row>
    <row r="184" spans="1:10" x14ac:dyDescent="0.2">
      <c r="A184" s="25" t="s">
        <v>151</v>
      </c>
      <c r="B184" s="20">
        <f>IF('Tabl. II (2)'!B184&gt;0,'Tabl. II (2)'!E184/'Tabl. II (2)'!B184*100,"X")</f>
        <v>131.97831978319783</v>
      </c>
      <c r="C184" s="20">
        <f>IF('Tabl. II (2)'!C184&gt;0,'Tabl. II (2)'!F184/'Tabl. II (2)'!C184*100,"X")</f>
        <v>101.0441767068273</v>
      </c>
      <c r="D184" s="20">
        <f t="shared" si="27"/>
        <v>76.561193439053937</v>
      </c>
      <c r="E184" s="20">
        <f>IF('Tabl. II (2)'!E184&gt;0,'Tabl. II (2)'!H184/('Tabl. II (2)'!E184/91.25),"X")</f>
        <v>14.271475017111568</v>
      </c>
      <c r="F184" s="20">
        <f>IF('Tabl. II (2)'!F184&gt;0,'Tabl. II (2)'!I184/('Tabl. II (2)'!F184/91.25),"X")</f>
        <v>21.132087970323266</v>
      </c>
      <c r="G184" s="20">
        <f t="shared" si="28"/>
        <v>148.07220658681592</v>
      </c>
      <c r="H184" s="37">
        <f>IF('Tabl. II (2)'!B184&gt;0,'Tabl. II (2)'!H184*3/'Tabl. II (2)'!B184,"X")</f>
        <v>0.6192411924119241</v>
      </c>
      <c r="I184" s="37">
        <f>IF('Tabl. II (2)'!C184&gt;0,'Tabl. II (2)'!I184*3/'Tabl. II (2)'!C184,"X")</f>
        <v>0.70200803212851404</v>
      </c>
      <c r="J184" s="37">
        <f t="shared" si="29"/>
        <v>113.36584851440773</v>
      </c>
    </row>
    <row r="185" spans="1:10" ht="38.25" x14ac:dyDescent="0.2">
      <c r="A185" s="29" t="s">
        <v>129</v>
      </c>
      <c r="B185" s="21">
        <f>IF('Tabl. II (2)'!B185&gt;0,'Tabl. II (2)'!E185/'Tabl. II (2)'!B185*100,"X")</f>
        <v>38.793103448275865</v>
      </c>
      <c r="C185" s="21">
        <f>IF('Tabl. II (2)'!C185&gt;0,'Tabl. II (2)'!F185/'Tabl. II (2)'!C185*100,"X")</f>
        <v>232.43243243243242</v>
      </c>
      <c r="D185" s="21">
        <f t="shared" si="27"/>
        <v>599.15915915915912</v>
      </c>
      <c r="E185" s="21">
        <f>IF('Tabl. II (2)'!E185&gt;0,'Tabl. II (2)'!H185/('Tabl. II (2)'!E185/91.25),"X")</f>
        <v>156.13888888888889</v>
      </c>
      <c r="F185" s="21">
        <f>IF('Tabl. II (2)'!F185&gt;0,'Tabl. II (2)'!I185/('Tabl. II (2)'!F185/91.25),"X")</f>
        <v>24.404069767441861</v>
      </c>
      <c r="G185" s="21">
        <f t="shared" si="28"/>
        <v>15.629719118091211</v>
      </c>
      <c r="H185" s="55">
        <f>IF('Tabl. II (2)'!B185&gt;0,'Tabl. II (2)'!H185*3/'Tabl. II (2)'!B185,"X")</f>
        <v>1.9913793103448276</v>
      </c>
      <c r="I185" s="55">
        <f>IF('Tabl. II (2)'!C185&gt;0,'Tabl. II (2)'!I185*3/'Tabl. II (2)'!C185,"X")</f>
        <v>1.8648648648648649</v>
      </c>
      <c r="J185" s="55">
        <f t="shared" si="29"/>
        <v>93.646893646893645</v>
      </c>
    </row>
    <row r="186" spans="1:10" x14ac:dyDescent="0.2">
      <c r="A186" s="25" t="s">
        <v>88</v>
      </c>
      <c r="B186" s="20">
        <f>IF('Tabl. II (2)'!B186&gt;0,'Tabl. II (2)'!E186/'Tabl. II (2)'!B186*100,"X")</f>
        <v>61.786600496277913</v>
      </c>
      <c r="C186" s="20">
        <f>IF('Tabl. II (2)'!C186&gt;0,'Tabl. II (2)'!F186/'Tabl. II (2)'!C186*100,"X")</f>
        <v>79.053306790533071</v>
      </c>
      <c r="D186" s="20">
        <f t="shared" si="27"/>
        <v>127.94571339993907</v>
      </c>
      <c r="E186" s="20">
        <f>IF('Tabl. II (2)'!E186&gt;0,'Tabl. II (2)'!H186/('Tabl. II (2)'!E186/91.25),"X")</f>
        <v>106.69391853126794</v>
      </c>
      <c r="F186" s="20">
        <f>IF('Tabl. II (2)'!F186&gt;0,'Tabl. II (2)'!I186/('Tabl. II (2)'!F186/91.25),"X")</f>
        <v>87.241536094012318</v>
      </c>
      <c r="G186" s="20">
        <f t="shared" si="28"/>
        <v>81.768049477389042</v>
      </c>
      <c r="H186" s="37">
        <f>IF('Tabl. II (2)'!B186&gt;0,'Tabl. II (2)'!H186*3/'Tabl. II (2)'!B186,"X")</f>
        <v>2.1673165544133286</v>
      </c>
      <c r="I186" s="37">
        <f>IF('Tabl. II (2)'!C186&gt;0,'Tabl. II (2)'!I186*3/'Tabl. II (2)'!C186,"X")</f>
        <v>2.2674187126741869</v>
      </c>
      <c r="J186" s="37">
        <f t="shared" si="29"/>
        <v>104.61871423706054</v>
      </c>
    </row>
    <row r="187" spans="1:10" ht="24" x14ac:dyDescent="0.2">
      <c r="A187" s="35" t="s">
        <v>152</v>
      </c>
      <c r="B187" s="20" t="str">
        <f>IF('Tabl. II (2)'!B187&gt;0,'Tabl. II (2)'!E187/'Tabl. II (2)'!B187*100,"X")</f>
        <v>X</v>
      </c>
      <c r="C187" s="20" t="str">
        <f>IF('Tabl. II (2)'!C187&gt;0,'Tabl. II (2)'!F187/'Tabl. II (2)'!C187*100,"X")</f>
        <v>X</v>
      </c>
      <c r="D187" s="20" t="s">
        <v>383</v>
      </c>
      <c r="E187" s="20" t="str">
        <f>IF('Tabl. II (2)'!E187&gt;0,'Tabl. II (2)'!H187/('Tabl. II (2)'!E187/91.25),"X")</f>
        <v>X</v>
      </c>
      <c r="F187" s="20" t="str">
        <f>IF('Tabl. II (2)'!F187&gt;0,'Tabl. II (2)'!I187/('Tabl. II (2)'!F187/91.25),"X")</f>
        <v>X</v>
      </c>
      <c r="G187" s="20" t="s">
        <v>383</v>
      </c>
      <c r="H187" s="37" t="str">
        <f>IF('Tabl. II (2)'!B187&gt;0,'Tabl. II (2)'!H187*3/'Tabl. II (2)'!B187,"X")</f>
        <v>X</v>
      </c>
      <c r="I187" s="37" t="str">
        <f>IF('Tabl. II (2)'!C187&gt;0,'Tabl. II (2)'!I187*3/'Tabl. II (2)'!C187,"X")</f>
        <v>X</v>
      </c>
      <c r="J187" s="37" t="s">
        <v>383</v>
      </c>
    </row>
    <row r="188" spans="1:10" ht="26.25" thickBot="1" x14ac:dyDescent="0.25">
      <c r="A188" s="78" t="s">
        <v>41</v>
      </c>
      <c r="B188" s="80">
        <f>IF('Tabl. II (2)'!B188&gt;0,'Tabl. II (2)'!E188/'Tabl. II (2)'!B188*100,"X")</f>
        <v>89.447236180904525</v>
      </c>
      <c r="C188" s="80">
        <f>IF('Tabl. II (2)'!C188&gt;0,'Tabl. II (2)'!F188/'Tabl. II (2)'!C188*100,"X")</f>
        <v>87.608812466415912</v>
      </c>
      <c r="D188" s="80">
        <f t="shared" si="27"/>
        <v>97.944683600094194</v>
      </c>
      <c r="E188" s="41">
        <f>IF('Tabl. II (2)'!E188&gt;0,'Tabl. II (2)'!H188/('Tabl. II (2)'!E188/91.25),"X")</f>
        <v>201.08650244886198</v>
      </c>
      <c r="F188" s="41">
        <f>IF('Tabl. II (2)'!F188&gt;0,'Tabl. II (2)'!I188/('Tabl. II (2)'!F188/91.25),"X")</f>
        <v>232.97181673209028</v>
      </c>
      <c r="G188" s="41">
        <f t="shared" si="28"/>
        <v>115.85651642199953</v>
      </c>
      <c r="H188" s="80">
        <f>IF('Tabl. II (2)'!B188&gt;0,'Tabl. II (2)'!H188*3/'Tabl. II (2)'!B188,"X")</f>
        <v>5.9134132199458831</v>
      </c>
      <c r="I188" s="80">
        <f>IF('Tabl. II (2)'!C188&gt;0,'Tabl. II (2)'!I188*3/'Tabl. II (2)'!C188,"X")</f>
        <v>6.7102632993014506</v>
      </c>
      <c r="J188" s="80">
        <f t="shared" si="29"/>
        <v>113.4752984396186</v>
      </c>
    </row>
    <row r="189" spans="1:10" ht="13.5" thickTop="1" x14ac:dyDescent="0.2">
      <c r="A189" s="25" t="s">
        <v>93</v>
      </c>
      <c r="B189" s="20">
        <f>IF('Tabl. II (2)'!B189&gt;0,'Tabl. II (2)'!E189/'Tabl. II (2)'!B189*100,"X")</f>
        <v>89.516350645781813</v>
      </c>
      <c r="C189" s="20">
        <f>IF('Tabl. II (2)'!C189&gt;0,'Tabl. II (2)'!F189/'Tabl. II (2)'!C189*100,"X")</f>
        <v>86.788780767029195</v>
      </c>
      <c r="D189" s="20">
        <f t="shared" si="27"/>
        <v>96.95299254373576</v>
      </c>
      <c r="E189" s="20">
        <f>IF('Tabl. II (2)'!E189&gt;0,'Tabl. II (2)'!H189/('Tabl. II (2)'!E189/91.25),"X")</f>
        <v>209.50383729854181</v>
      </c>
      <c r="F189" s="20">
        <f>IF('Tabl. II (2)'!F189&gt;0,'Tabl. II (2)'!I189/('Tabl. II (2)'!F189/91.25),"X")</f>
        <v>244.63329376071761</v>
      </c>
      <c r="G189" s="20">
        <f t="shared" si="28"/>
        <v>116.76792984565553</v>
      </c>
      <c r="H189" s="37">
        <f>IF('Tabl. II (2)'!B189&gt;0,'Tabl. II (2)'!H189*3/'Tabl. II (2)'!B189,"X")</f>
        <v>6.1657048639736187</v>
      </c>
      <c r="I189" s="37">
        <f>IF('Tabl. II (2)'!C189&gt;0,'Tabl. II (2)'!I189*3/'Tabl. II (2)'!C189,"X")</f>
        <v>6.9801946193474524</v>
      </c>
      <c r="J189" s="37">
        <f t="shared" si="29"/>
        <v>113.21000231673298</v>
      </c>
    </row>
    <row r="190" spans="1:10" x14ac:dyDescent="0.2">
      <c r="A190" s="25" t="s">
        <v>153</v>
      </c>
      <c r="B190" s="20">
        <f>IF('Tabl. II (2)'!B190&gt;0,'Tabl. II (2)'!E190/'Tabl. II (2)'!B190*100,"X")</f>
        <v>88.405797101449281</v>
      </c>
      <c r="C190" s="20">
        <f>IF('Tabl. II (2)'!C190&gt;0,'Tabl. II (2)'!F190/'Tabl. II (2)'!C190*100,"X")</f>
        <v>100.17543859649123</v>
      </c>
      <c r="D190" s="20">
        <f t="shared" si="27"/>
        <v>113.31320103537533</v>
      </c>
      <c r="E190" s="20">
        <f>IF('Tabl. II (2)'!E190&gt;0,'Tabl. II (2)'!H190/('Tabl. II (2)'!E190/91.25),"X")</f>
        <v>72.658079625292743</v>
      </c>
      <c r="F190" s="20">
        <f>IF('Tabl. II (2)'!F190&gt;0,'Tabl. II (2)'!I190/('Tabl. II (2)'!F190/91.25),"X")</f>
        <v>78.145796847635737</v>
      </c>
      <c r="G190" s="20">
        <f t="shared" si="28"/>
        <v>107.55279695065418</v>
      </c>
      <c r="H190" s="37">
        <f>IF('Tabl. II (2)'!B190&gt;0,'Tabl. II (2)'!H190*3/'Tabl. II (2)'!B190,"X")</f>
        <v>2.1118012422360248</v>
      </c>
      <c r="I190" s="37">
        <f>IF('Tabl. II (2)'!C190&gt;0,'Tabl. II (2)'!I190*3/'Tabl. II (2)'!C190,"X")</f>
        <v>2.5736842105263156</v>
      </c>
      <c r="J190" s="37">
        <f t="shared" si="29"/>
        <v>121.87151702786377</v>
      </c>
    </row>
    <row r="191" spans="1:10" ht="24" x14ac:dyDescent="0.2">
      <c r="A191" s="35" t="s">
        <v>154</v>
      </c>
      <c r="B191" s="37" t="str">
        <f>IF('Tabl. II (2)'!B191&gt;0,'Tabl. II (2)'!E191/'Tabl. II (2)'!B191*100,"X")</f>
        <v>X</v>
      </c>
      <c r="C191" s="37" t="str">
        <f>IF('Tabl. II (2)'!C191&gt;0,'Tabl. II (2)'!F191/'Tabl. II (2)'!C191*100,"X")</f>
        <v>X</v>
      </c>
      <c r="D191" s="37" t="s">
        <v>383</v>
      </c>
      <c r="E191" s="37" t="str">
        <f>IF('Tabl. II (2)'!E191&gt;0,'Tabl. II (2)'!H191/('Tabl. II (2)'!E191/91.25),"X")</f>
        <v>X</v>
      </c>
      <c r="F191" s="37" t="str">
        <f>IF('Tabl. II (2)'!F191&gt;0,'Tabl. II (2)'!I191/('Tabl. II (2)'!F191/91.25),"X")</f>
        <v>X</v>
      </c>
      <c r="G191" s="37" t="s">
        <v>383</v>
      </c>
      <c r="H191" s="37" t="str">
        <f>IF('Tabl. II (2)'!B191&gt;0,'Tabl. II (2)'!H191*3/'Tabl. II (2)'!B191,"X")</f>
        <v>X</v>
      </c>
      <c r="I191" s="37" t="str">
        <f>IF('Tabl. II (2)'!C191&gt;0,'Tabl. II (2)'!I191*3/'Tabl. II (2)'!C191,"X")</f>
        <v>X</v>
      </c>
      <c r="J191" s="37" t="s">
        <v>383</v>
      </c>
    </row>
    <row r="192" spans="1:10" x14ac:dyDescent="0.2">
      <c r="A192" s="185" t="s">
        <v>124</v>
      </c>
      <c r="B192" s="185"/>
      <c r="C192" s="185"/>
      <c r="D192" s="185"/>
      <c r="E192" s="185"/>
      <c r="F192" s="185"/>
      <c r="G192" s="185"/>
      <c r="H192" s="185"/>
      <c r="I192" s="185"/>
    </row>
    <row r="193" spans="1:10" ht="26.25" thickBot="1" x14ac:dyDescent="0.25">
      <c r="A193" s="78" t="s">
        <v>155</v>
      </c>
      <c r="B193" s="80">
        <f>IF('Tabl. II (2)'!B193&gt;0,'Tabl. II (2)'!E193/'Tabl. II (2)'!B193*100,"X")</f>
        <v>104.35277467654353</v>
      </c>
      <c r="C193" s="80">
        <f>IF('Tabl. II (2)'!C193&gt;0,'Tabl. II (2)'!F193/'Tabl. II (2)'!C193*100,"X")</f>
        <v>106.8447719666724</v>
      </c>
      <c r="D193" s="80">
        <f t="shared" ref="D193:D208" si="30">C193*100/B193</f>
        <v>102.3880508188241</v>
      </c>
      <c r="E193" s="41">
        <f>IF('Tabl. II (2)'!E193&gt;0,'Tabl. II (2)'!H193/('Tabl. II (2)'!E193/91.25),"X")</f>
        <v>32.628733174197009</v>
      </c>
      <c r="F193" s="41">
        <f>IF('Tabl. II (2)'!F193&gt;0,'Tabl. II (2)'!I193/('Tabl. II (2)'!F193/91.25),"X")</f>
        <v>41.995839676438109</v>
      </c>
      <c r="G193" s="41">
        <f t="shared" ref="G193:G208" si="31">F193*100/E193</f>
        <v>128.70815257286378</v>
      </c>
      <c r="H193" s="80">
        <f>IF('Tabl. II (2)'!B193&gt;0,'Tabl. II (2)'!H193*3/'Tabl. II (2)'!B193,"X")</f>
        <v>1.1194187970108629</v>
      </c>
      <c r="I193" s="80">
        <f>IF('Tabl. II (2)'!C193&gt;0,'Tabl. II (2)'!I193*3/'Tabl. II (2)'!C193,"X")</f>
        <v>1.4751898894612481</v>
      </c>
      <c r="J193" s="80">
        <f t="shared" ref="J193:J208" si="32">I193*100/H193</f>
        <v>131.78176866427344</v>
      </c>
    </row>
    <row r="194" spans="1:10" ht="13.5" thickTop="1" x14ac:dyDescent="0.2">
      <c r="A194" s="26" t="s">
        <v>156</v>
      </c>
      <c r="B194" s="20">
        <f>IF('Tabl. II (2)'!B194&gt;0,'Tabl. II (2)'!E194/'Tabl. II (2)'!B194*100,"X")</f>
        <v>84.503121644728992</v>
      </c>
      <c r="C194" s="20">
        <f>IF('Tabl. II (2)'!C194&gt;0,'Tabl. II (2)'!F194/'Tabl. II (2)'!C194*100,"X")</f>
        <v>87.917787168651557</v>
      </c>
      <c r="D194" s="20">
        <f t="shared" si="30"/>
        <v>104.04087500847439</v>
      </c>
      <c r="E194" s="20">
        <f>IF('Tabl. II (2)'!E194&gt;0,'Tabl. II (2)'!H194/('Tabl. II (2)'!E194/91.25),"X")</f>
        <v>216.83147058823528</v>
      </c>
      <c r="F194" s="20">
        <f>IF('Tabl. II (2)'!F194&gt;0,'Tabl. II (2)'!I194/('Tabl. II (2)'!F194/91.25),"X")</f>
        <v>255.51993663972033</v>
      </c>
      <c r="G194" s="20">
        <f t="shared" si="31"/>
        <v>117.842643388678</v>
      </c>
      <c r="H194" s="37">
        <f>IF('Tabl. II (2)'!B194&gt;0,'Tabl. II (2)'!H194*3/'Tabl. II (2)'!B194,"X")</f>
        <v>6.0239790034596572</v>
      </c>
      <c r="I194" s="37">
        <f>IF('Tabl. II (2)'!C194&gt;0,'Tabl. II (2)'!I194*3/'Tabl. II (2)'!C194,"X")</f>
        <v>7.3856703803303878</v>
      </c>
      <c r="J194" s="37">
        <f t="shared" si="32"/>
        <v>122.60451731469668</v>
      </c>
    </row>
    <row r="195" spans="1:10" x14ac:dyDescent="0.2">
      <c r="A195" s="25" t="s">
        <v>157</v>
      </c>
      <c r="B195" s="20">
        <f>IF('Tabl. II (2)'!B195&gt;0,'Tabl. II (2)'!E195/'Tabl. II (2)'!B195*100,"X")</f>
        <v>83.07692307692308</v>
      </c>
      <c r="C195" s="20">
        <f>IF('Tabl. II (2)'!C195&gt;0,'Tabl. II (2)'!F195/'Tabl. II (2)'!C195*100,"X")</f>
        <v>67.708333333333343</v>
      </c>
      <c r="D195" s="20">
        <f t="shared" si="30"/>
        <v>81.500771604938279</v>
      </c>
      <c r="E195" s="20">
        <f>IF('Tabl. II (2)'!E195&gt;0,'Tabl. II (2)'!H195/('Tabl. II (2)'!E195/91.25),"X")</f>
        <v>223.05555555555554</v>
      </c>
      <c r="F195" s="20">
        <f>IF('Tabl. II (2)'!F195&gt;0,'Tabl. II (2)'!I195/('Tabl. II (2)'!F195/91.25),"X")</f>
        <v>266.73076923076923</v>
      </c>
      <c r="G195" s="20">
        <f t="shared" si="31"/>
        <v>119.58041958041959</v>
      </c>
      <c r="H195" s="37">
        <f>IF('Tabl. II (2)'!B195&gt;0,'Tabl. II (2)'!H195*3/'Tabl. II (2)'!B195,"X")</f>
        <v>6.092307692307692</v>
      </c>
      <c r="I195" s="37">
        <f>IF('Tabl. II (2)'!C195&gt;0,'Tabl. II (2)'!I195*3/'Tabl. II (2)'!C195,"X")</f>
        <v>5.9375</v>
      </c>
      <c r="J195" s="37">
        <f t="shared" si="32"/>
        <v>97.458964646464651</v>
      </c>
    </row>
    <row r="196" spans="1:10" x14ac:dyDescent="0.2">
      <c r="A196" s="25" t="s">
        <v>158</v>
      </c>
      <c r="B196" s="20">
        <f>IF('Tabl. II (2)'!B196&gt;0,'Tabl. II (2)'!E196/'Tabl. II (2)'!B196*100,"X")</f>
        <v>113.50976616231088</v>
      </c>
      <c r="C196" s="20">
        <f>IF('Tabl. II (2)'!C196&gt;0,'Tabl. II (2)'!F196/'Tabl. II (2)'!C196*100,"X")</f>
        <v>118.87970669985171</v>
      </c>
      <c r="D196" s="20">
        <f t="shared" si="30"/>
        <v>104.73081807768169</v>
      </c>
      <c r="E196" s="20">
        <f>IF('Tabl. II (2)'!E196&gt;0,'Tabl. II (2)'!H196/('Tabl. II (2)'!E196/91.25),"X")</f>
        <v>19.592052262680316</v>
      </c>
      <c r="F196" s="20">
        <f>IF('Tabl. II (2)'!F196&gt;0,'Tabl. II (2)'!I196/('Tabl. II (2)'!F196/91.25),"X")</f>
        <v>27.022716303209993</v>
      </c>
      <c r="G196" s="20">
        <f t="shared" si="31"/>
        <v>137.92693047621097</v>
      </c>
      <c r="H196" s="37">
        <f>IF('Tabl. II (2)'!B196&gt;0,'Tabl. II (2)'!H196*3/'Tabl. II (2)'!B196,"X")</f>
        <v>0.73114167812929853</v>
      </c>
      <c r="I196" s="37">
        <f>IF('Tabl. II (2)'!C196&gt;0,'Tabl. II (2)'!I196*3/'Tabl. II (2)'!C196,"X")</f>
        <v>1.0561487961727907</v>
      </c>
      <c r="J196" s="37">
        <f t="shared" si="32"/>
        <v>144.45200263717101</v>
      </c>
    </row>
    <row r="197" spans="1:10" ht="38.25" x14ac:dyDescent="0.2">
      <c r="A197" s="29" t="s">
        <v>129</v>
      </c>
      <c r="B197" s="21">
        <f>IF('Tabl. II (2)'!B197&gt;0,'Tabl. II (2)'!E197/'Tabl. II (2)'!B197*100,"X")</f>
        <v>93.554258338913044</v>
      </c>
      <c r="C197" s="21">
        <f>IF('Tabl. II (2)'!C197&gt;0,'Tabl. II (2)'!F197/'Tabl. II (2)'!C197*100,"X")</f>
        <v>136.01451984794664</v>
      </c>
      <c r="D197" s="21">
        <f t="shared" si="30"/>
        <v>145.38570692871673</v>
      </c>
      <c r="E197" s="21">
        <f>IF('Tabl. II (2)'!E197&gt;0,'Tabl. II (2)'!H197/('Tabl. II (2)'!E197/91.25),"X")</f>
        <v>12.578562860368534</v>
      </c>
      <c r="F197" s="21">
        <f>IF('Tabl. II (2)'!F197&gt;0,'Tabl. II (2)'!I197/('Tabl. II (2)'!F197/91.25),"X")</f>
        <v>23.162376152568584</v>
      </c>
      <c r="G197" s="21">
        <f t="shared" si="31"/>
        <v>184.14167349393014</v>
      </c>
      <c r="H197" s="55">
        <f>IF('Tabl. II (2)'!B197&gt;0,'Tabl. II (2)'!H197*3/'Tabl. II (2)'!B197,"X")</f>
        <v>0.3868859570535369</v>
      </c>
      <c r="I197" s="55">
        <f>IF('Tabl. II (2)'!C197&gt;0,'Tabl. II (2)'!I197*3/'Tabl. II (2)'!C197,"X")</f>
        <v>1.0357543466068424</v>
      </c>
      <c r="J197" s="55">
        <f t="shared" si="32"/>
        <v>267.71567375951969</v>
      </c>
    </row>
    <row r="198" spans="1:10" x14ac:dyDescent="0.2">
      <c r="A198" s="25" t="s">
        <v>159</v>
      </c>
      <c r="B198" s="20">
        <f>IF('Tabl. II (2)'!B198&gt;0,'Tabl. II (2)'!E198/'Tabl. II (2)'!B198*100,"X")</f>
        <v>89.582917581321098</v>
      </c>
      <c r="C198" s="20">
        <f>IF('Tabl. II (2)'!C198&gt;0,'Tabl. II (2)'!F198/'Tabl. II (2)'!C198*100,"X")</f>
        <v>94.894580937445554</v>
      </c>
      <c r="D198" s="20">
        <f t="shared" si="30"/>
        <v>105.92932614781458</v>
      </c>
      <c r="E198" s="20">
        <f>IF('Tabl. II (2)'!E198&gt;0,'Tabl. II (2)'!H198/('Tabl. II (2)'!E198/91.25),"X")</f>
        <v>56.164791713076411</v>
      </c>
      <c r="F198" s="20">
        <f>IF('Tabl. II (2)'!F198&gt;0,'Tabl. II (2)'!I198/('Tabl. II (2)'!F198/91.25),"X")</f>
        <v>58.057519280205653</v>
      </c>
      <c r="G198" s="20">
        <f t="shared" si="31"/>
        <v>103.36995386148396</v>
      </c>
      <c r="H198" s="37">
        <f>IF('Tabl. II (2)'!B198&gt;0,'Tabl. II (2)'!H198*3/'Tabl. II (2)'!B198,"X")</f>
        <v>1.6541608461384953</v>
      </c>
      <c r="I198" s="37">
        <f>IF('Tabl. II (2)'!C198&gt;0,'Tabl. II (2)'!I198*3/'Tabl. II (2)'!C198,"X")</f>
        <v>1.8112911657083115</v>
      </c>
      <c r="J198" s="37">
        <f t="shared" si="32"/>
        <v>109.49909556477679</v>
      </c>
    </row>
    <row r="199" spans="1:10" x14ac:dyDescent="0.2">
      <c r="A199" s="25" t="s">
        <v>160</v>
      </c>
      <c r="B199" s="20">
        <f>IF('Tabl. II (2)'!B199&gt;0,'Tabl. II (2)'!E199/'Tabl. II (2)'!B199*100,"X")</f>
        <v>91.932059447983022</v>
      </c>
      <c r="C199" s="20">
        <f>IF('Tabl. II (2)'!C199&gt;0,'Tabl. II (2)'!F199/'Tabl. II (2)'!C199*100,"X")</f>
        <v>82.695252679938747</v>
      </c>
      <c r="D199" s="20">
        <f t="shared" si="30"/>
        <v>89.952572776561539</v>
      </c>
      <c r="E199" s="20">
        <f>IF('Tabl. II (2)'!E199&gt;0,'Tabl. II (2)'!H199/('Tabl. II (2)'!E199/91.25),"X")</f>
        <v>102.52453810623557</v>
      </c>
      <c r="F199" s="20">
        <f>IF('Tabl. II (2)'!F199&gt;0,'Tabl. II (2)'!I199/('Tabl. II (2)'!F199/91.25),"X")</f>
        <v>133.24189814814815</v>
      </c>
      <c r="G199" s="20">
        <f t="shared" si="31"/>
        <v>129.96098359407713</v>
      </c>
      <c r="H199" s="37">
        <f>IF('Tabl. II (2)'!B199&gt;0,'Tabl. II (2)'!H199*3/'Tabl. II (2)'!B199,"X")</f>
        <v>3.0987261146496814</v>
      </c>
      <c r="I199" s="37">
        <f>IF('Tabl. II (2)'!C199&gt;0,'Tabl. II (2)'!I199*3/'Tabl. II (2)'!C199,"X")</f>
        <v>3.6225114854517613</v>
      </c>
      <c r="J199" s="37">
        <f t="shared" si="32"/>
        <v>116.90324834859744</v>
      </c>
    </row>
    <row r="200" spans="1:10" ht="25.5" x14ac:dyDescent="0.2">
      <c r="A200" s="25" t="s">
        <v>161</v>
      </c>
      <c r="B200" s="20">
        <f>IF('Tabl. II (2)'!B200&gt;0,'Tabl. II (2)'!E200/'Tabl. II (2)'!B200*100,"X")</f>
        <v>96.945160103054846</v>
      </c>
      <c r="C200" s="20">
        <f>IF('Tabl. II (2)'!C200&gt;0,'Tabl. II (2)'!F200/'Tabl. II (2)'!C200*100,"X")</f>
        <v>94.626865671641795</v>
      </c>
      <c r="D200" s="20">
        <f t="shared" si="30"/>
        <v>97.608653769874991</v>
      </c>
      <c r="E200" s="20">
        <f>IF('Tabl. II (2)'!E200&gt;0,'Tabl. II (2)'!H200/('Tabl. II (2)'!E200/91.25),"X")</f>
        <v>177.40746013667427</v>
      </c>
      <c r="F200" s="20">
        <f>IF('Tabl. II (2)'!F200&gt;0,'Tabl. II (2)'!I200/('Tabl. II (2)'!F200/91.25),"X")</f>
        <v>227.62125394321768</v>
      </c>
      <c r="G200" s="20">
        <f t="shared" si="31"/>
        <v>128.30421774138404</v>
      </c>
      <c r="H200" s="37">
        <f>IF('Tabl. II (2)'!B200&gt;0,'Tabl. II (2)'!H200*3/'Tabl. II (2)'!B200,"X")</f>
        <v>5.654398233345602</v>
      </c>
      <c r="I200" s="37">
        <f>IF('Tabl. II (2)'!C200&gt;0,'Tabl. II (2)'!I200*3/'Tabl. II (2)'!C200,"X")</f>
        <v>7.0813432835820898</v>
      </c>
      <c r="J200" s="37">
        <f t="shared" si="32"/>
        <v>125.23601966733411</v>
      </c>
    </row>
    <row r="201" spans="1:10" x14ac:dyDescent="0.2">
      <c r="A201" s="36" t="s">
        <v>20</v>
      </c>
      <c r="B201" s="21"/>
      <c r="C201" s="21"/>
      <c r="D201" s="21"/>
      <c r="E201" s="21"/>
      <c r="F201" s="21"/>
      <c r="G201" s="21"/>
      <c r="H201" s="55"/>
      <c r="I201" s="55"/>
      <c r="J201" s="55"/>
    </row>
    <row r="202" spans="1:10" ht="25.5" x14ac:dyDescent="0.2">
      <c r="A202" s="29" t="s">
        <v>162</v>
      </c>
      <c r="B202" s="21">
        <f>IF('Tabl. II (2)'!B202&gt;0,'Tabl. II (2)'!E202/'Tabl. II (2)'!B202*100,"X")</f>
        <v>97.497842968075929</v>
      </c>
      <c r="C202" s="21">
        <f>IF('Tabl. II (2)'!C202&gt;0,'Tabl. II (2)'!F202/'Tabl. II (2)'!C202*100,"X")</f>
        <v>99.072356215213347</v>
      </c>
      <c r="D202" s="21">
        <f t="shared" si="30"/>
        <v>101.6149211092321</v>
      </c>
      <c r="E202" s="21">
        <f>IF('Tabl. II (2)'!E202&gt;0,'Tabl. II (2)'!H202/('Tabl. II (2)'!E202/91.25),"X")</f>
        <v>82.60951327433628</v>
      </c>
      <c r="F202" s="21">
        <f>IF('Tabl. II (2)'!F202&gt;0,'Tabl. II (2)'!I202/('Tabl. II (2)'!F202/91.25),"X")</f>
        <v>100.47752808988764</v>
      </c>
      <c r="G202" s="21">
        <f t="shared" si="31"/>
        <v>121.62948806660296</v>
      </c>
      <c r="H202" s="55">
        <f>IF('Tabl. II (2)'!B202&gt;0,'Tabl. II (2)'!H202*3/'Tabl. II (2)'!B202,"X")</f>
        <v>2.6479723899913719</v>
      </c>
      <c r="I202" s="55">
        <f>IF('Tabl. II (2)'!C202&gt;0,'Tabl. II (2)'!I202*3/'Tabl. II (2)'!C202,"X")</f>
        <v>3.2727272727272729</v>
      </c>
      <c r="J202" s="55">
        <f t="shared" si="32"/>
        <v>123.5937083444415</v>
      </c>
    </row>
    <row r="203" spans="1:10" x14ac:dyDescent="0.2">
      <c r="A203" s="29" t="s">
        <v>163</v>
      </c>
      <c r="B203" s="21">
        <f>IF('Tabl. II (2)'!B203&gt;0,'Tabl. II (2)'!E203/'Tabl. II (2)'!B203*100,"X")</f>
        <v>69.294605809128626</v>
      </c>
      <c r="C203" s="21">
        <f>IF('Tabl. II (2)'!C203&gt;0,'Tabl. II (2)'!F203/'Tabl. II (2)'!C203*100,"X")</f>
        <v>77.358490566037744</v>
      </c>
      <c r="D203" s="21">
        <f t="shared" si="30"/>
        <v>111.63710315218621</v>
      </c>
      <c r="E203" s="21">
        <f>IF('Tabl. II (2)'!E203&gt;0,'Tabl. II (2)'!H203/('Tabl. II (2)'!E203/91.25),"X")</f>
        <v>1302.6347305389222</v>
      </c>
      <c r="F203" s="21">
        <f>IF('Tabl. II (2)'!F203&gt;0,'Tabl. II (2)'!I203/('Tabl. II (2)'!F203/91.25),"X")</f>
        <v>1493.9405487804879</v>
      </c>
      <c r="G203" s="21">
        <f t="shared" si="31"/>
        <v>114.68606768701916</v>
      </c>
      <c r="H203" s="55">
        <f>IF('Tabl. II (2)'!B203&gt;0,'Tabl. II (2)'!H203*3/'Tabl. II (2)'!B203,"X")</f>
        <v>29.676348547717843</v>
      </c>
      <c r="I203" s="55">
        <f>IF('Tabl. II (2)'!C203&gt;0,'Tabl. II (2)'!I203*3/'Tabl. II (2)'!C203,"X")</f>
        <v>37.995283018867923</v>
      </c>
      <c r="J203" s="55">
        <f t="shared" si="32"/>
        <v>128.03220368494362</v>
      </c>
    </row>
    <row r="204" spans="1:10" x14ac:dyDescent="0.2">
      <c r="A204" s="29" t="s">
        <v>164</v>
      </c>
      <c r="B204" s="21">
        <f>IF('Tabl. II (2)'!B204&gt;0,'Tabl. II (2)'!E204/'Tabl. II (2)'!B204*100,"X")</f>
        <v>111.11111111111111</v>
      </c>
      <c r="C204" s="21">
        <f>IF('Tabl. II (2)'!C204&gt;0,'Tabl. II (2)'!F204/'Tabl. II (2)'!C204*100,"X")</f>
        <v>0</v>
      </c>
      <c r="D204" s="21">
        <f t="shared" si="30"/>
        <v>0</v>
      </c>
      <c r="E204" s="21">
        <f>IF('Tabl. II (2)'!E204&gt;0,'Tabl. II (2)'!H204/('Tabl. II (2)'!E204/91.25),"X")</f>
        <v>63.875</v>
      </c>
      <c r="F204" s="21" t="str">
        <f>IF('Tabl. II (2)'!F204&gt;0,'Tabl. II (2)'!I204/('Tabl. II (2)'!F204/91.25),"X")</f>
        <v>X</v>
      </c>
      <c r="G204" s="21" t="s">
        <v>383</v>
      </c>
      <c r="H204" s="55">
        <f>IF('Tabl. II (2)'!B204&gt;0,'Tabl. II (2)'!H204*3/'Tabl. II (2)'!B204,"X")</f>
        <v>2.3333333333333335</v>
      </c>
      <c r="I204" s="55">
        <f>IF('Tabl. II (2)'!C204&gt;0,'Tabl. II (2)'!I204*3/'Tabl. II (2)'!C204,"X")</f>
        <v>6</v>
      </c>
      <c r="J204" s="55">
        <f t="shared" si="32"/>
        <v>257.14285714285711</v>
      </c>
    </row>
    <row r="205" spans="1:10" ht="25.5" x14ac:dyDescent="0.2">
      <c r="A205" s="29" t="s">
        <v>165</v>
      </c>
      <c r="B205" s="21">
        <f>IF('Tabl. II (2)'!B205&gt;0,'Tabl. II (2)'!E205/'Tabl. II (2)'!B205*100,"X")</f>
        <v>83.649289099526072</v>
      </c>
      <c r="C205" s="21">
        <f>IF('Tabl. II (2)'!C205&gt;0,'Tabl. II (2)'!F205/'Tabl. II (2)'!C205*100,"X")</f>
        <v>90.389016018306634</v>
      </c>
      <c r="D205" s="21">
        <f t="shared" si="30"/>
        <v>108.05712396522775</v>
      </c>
      <c r="E205" s="21">
        <f>IF('Tabl. II (2)'!E205&gt;0,'Tabl. II (2)'!H205/('Tabl. II (2)'!E205/91.25),"X")</f>
        <v>172.67705382436259</v>
      </c>
      <c r="F205" s="21">
        <f>IF('Tabl. II (2)'!F205&gt;0,'Tabl. II (2)'!I205/('Tabl. II (2)'!F205/91.25),"X")</f>
        <v>191.04746835443035</v>
      </c>
      <c r="G205" s="21">
        <f t="shared" si="31"/>
        <v>110.63859622527097</v>
      </c>
      <c r="H205" s="55">
        <f>IF('Tabl. II (2)'!B205&gt;0,'Tabl. II (2)'!H205*3/'Tabl. II (2)'!B205,"X")</f>
        <v>4.7488151658767777</v>
      </c>
      <c r="I205" s="55">
        <f>IF('Tabl. II (2)'!C205&gt;0,'Tabl. II (2)'!I205*3/'Tabl. II (2)'!C205,"X")</f>
        <v>5.6773455377574367</v>
      </c>
      <c r="J205" s="55">
        <f t="shared" si="32"/>
        <v>119.55288507652884</v>
      </c>
    </row>
    <row r="206" spans="1:10" ht="38.25" x14ac:dyDescent="0.2">
      <c r="A206" s="29" t="s">
        <v>166</v>
      </c>
      <c r="B206" s="21">
        <f>IF('Tabl. II (2)'!B206&gt;0,'Tabl. II (2)'!E206/'Tabl. II (2)'!B206*100,"X")</f>
        <v>100</v>
      </c>
      <c r="C206" s="21">
        <f>IF('Tabl. II (2)'!C206&gt;0,'Tabl. II (2)'!F206/'Tabl. II (2)'!C206*100,"X")</f>
        <v>101.79640718562875</v>
      </c>
      <c r="D206" s="21">
        <f t="shared" si="30"/>
        <v>101.79640718562877</v>
      </c>
      <c r="E206" s="21">
        <f>IF('Tabl. II (2)'!E206&gt;0,'Tabl. II (2)'!H206/('Tabl. II (2)'!E206/91.25),"X")</f>
        <v>39.190705128205124</v>
      </c>
      <c r="F206" s="21">
        <f>IF('Tabl. II (2)'!F206&gt;0,'Tabl. II (2)'!I206/('Tabl. II (2)'!F206/91.25),"X")</f>
        <v>38.110294117647058</v>
      </c>
      <c r="G206" s="21">
        <f t="shared" si="31"/>
        <v>97.243195785777004</v>
      </c>
      <c r="H206" s="55">
        <f>IF('Tabl. II (2)'!B206&gt;0,'Tabl. II (2)'!H206*3/'Tabl. II (2)'!B206,"X")</f>
        <v>1.2884615384615385</v>
      </c>
      <c r="I206" s="55">
        <f>IF('Tabl. II (2)'!C206&gt;0,'Tabl. II (2)'!I206*3/'Tabl. II (2)'!C206,"X")</f>
        <v>1.2754491017964071</v>
      </c>
      <c r="J206" s="55">
        <f t="shared" si="32"/>
        <v>98.990079542407713</v>
      </c>
    </row>
    <row r="207" spans="1:10" ht="38.25" x14ac:dyDescent="0.2">
      <c r="A207" s="29" t="s">
        <v>167</v>
      </c>
      <c r="B207" s="21">
        <f>IF('Tabl. II (2)'!B207&gt;0,'Tabl. II (2)'!E207/'Tabl. II (2)'!B207*100,"X")</f>
        <v>93.103448275862064</v>
      </c>
      <c r="C207" s="21">
        <f>IF('Tabl. II (2)'!C207&gt;0,'Tabl. II (2)'!F207/'Tabl. II (2)'!C207*100,"X")</f>
        <v>59.090909090909093</v>
      </c>
      <c r="D207" s="21">
        <f t="shared" si="30"/>
        <v>63.468013468013467</v>
      </c>
      <c r="E207" s="21">
        <f>IF('Tabl. II (2)'!E207&gt;0,'Tabl. II (2)'!H207/('Tabl. II (2)'!E207/91.25),"X")</f>
        <v>91.25</v>
      </c>
      <c r="F207" s="21">
        <f>IF('Tabl. II (2)'!F207&gt;0,'Tabl. II (2)'!I207/('Tabl. II (2)'!F207/91.25),"X")</f>
        <v>168.46153846153845</v>
      </c>
      <c r="G207" s="21">
        <f t="shared" si="31"/>
        <v>184.61538461538458</v>
      </c>
      <c r="H207" s="55">
        <f>IF('Tabl. II (2)'!B207&gt;0,'Tabl. II (2)'!H207*3/'Tabl. II (2)'!B207,"X")</f>
        <v>2.7931034482758621</v>
      </c>
      <c r="I207" s="55">
        <f>IF('Tabl. II (2)'!C207&gt;0,'Tabl. II (2)'!I207*3/'Tabl. II (2)'!C207,"X")</f>
        <v>3.2727272727272729</v>
      </c>
      <c r="J207" s="55">
        <f t="shared" si="32"/>
        <v>117.17171717171718</v>
      </c>
    </row>
    <row r="208" spans="1:10" ht="25.5" x14ac:dyDescent="0.2">
      <c r="A208" s="29" t="s">
        <v>168</v>
      </c>
      <c r="B208" s="21">
        <f>IF('Tabl. II (2)'!B208&gt;0,'Tabl. II (2)'!E208/'Tabl. II (2)'!B208*100,"X")</f>
        <v>92.885375494071141</v>
      </c>
      <c r="C208" s="21">
        <f>IF('Tabl. II (2)'!C208&gt;0,'Tabl. II (2)'!F208/'Tabl. II (2)'!C208*100,"X")</f>
        <v>101.67224080267559</v>
      </c>
      <c r="D208" s="21">
        <f t="shared" si="30"/>
        <v>109.45990180032734</v>
      </c>
      <c r="E208" s="21">
        <f>IF('Tabl. II (2)'!E208&gt;0,'Tabl. II (2)'!H208/('Tabl. II (2)'!E208/91.25),"X")</f>
        <v>97.462765957446805</v>
      </c>
      <c r="F208" s="21">
        <f>IF('Tabl. II (2)'!F208&gt;0,'Tabl. II (2)'!I208/('Tabl. II (2)'!F208/91.25),"X")</f>
        <v>174.09539473684211</v>
      </c>
      <c r="G208" s="21">
        <f t="shared" si="31"/>
        <v>178.6275948836234</v>
      </c>
      <c r="H208" s="55">
        <f>IF('Tabl. II (2)'!B208&gt;0,'Tabl. II (2)'!H208*3/'Tabl. II (2)'!B208,"X")</f>
        <v>2.9762845849802373</v>
      </c>
      <c r="I208" s="55">
        <f>IF('Tabl. II (2)'!C208&gt;0,'Tabl. II (2)'!I208*3/'Tabl. II (2)'!C208,"X")</f>
        <v>5.8193979933110365</v>
      </c>
      <c r="J208" s="55">
        <f t="shared" si="32"/>
        <v>195.5255899479007</v>
      </c>
    </row>
    <row r="209" spans="1:10" x14ac:dyDescent="0.2">
      <c r="A209" s="185" t="s">
        <v>169</v>
      </c>
      <c r="B209" s="185"/>
      <c r="C209" s="185"/>
      <c r="D209" s="185"/>
      <c r="E209" s="185"/>
      <c r="F209" s="185"/>
      <c r="G209" s="185"/>
      <c r="H209" s="185"/>
      <c r="I209" s="185"/>
    </row>
    <row r="210" spans="1:10" ht="25.5" x14ac:dyDescent="0.2">
      <c r="A210" s="29" t="s">
        <v>170</v>
      </c>
      <c r="B210" s="21">
        <f>IF('Tabl. II (2)'!B210&gt;0,'Tabl. II (2)'!E210/'Tabl. II (2)'!B210*100,"X")</f>
        <v>121.875</v>
      </c>
      <c r="C210" s="21">
        <f>IF('Tabl. II (2)'!C210&gt;0,'Tabl. II (2)'!F210/'Tabl. II (2)'!C210*100,"X")</f>
        <v>92.045454545454547</v>
      </c>
      <c r="D210" s="21">
        <f t="shared" ref="D210:D215" si="33">C210*100/B210</f>
        <v>75.52447552447552</v>
      </c>
      <c r="E210" s="21">
        <f>IF('Tabl. II (2)'!E210&gt;0,'Tabl. II (2)'!H210/('Tabl. II (2)'!E210/91.25),"X")</f>
        <v>95.093864468864467</v>
      </c>
      <c r="F210" s="21">
        <f>IF('Tabl. II (2)'!F210&gt;0,'Tabl. II (2)'!I210/('Tabl. II (2)'!F210/91.25),"X")</f>
        <v>188.80864197530863</v>
      </c>
      <c r="G210" s="21">
        <f t="shared" ref="G210:G215" si="34">F210*100/E210</f>
        <v>198.54976241619474</v>
      </c>
      <c r="H210" s="21">
        <f>IF('Tabl. II (2)'!B210&gt;0,'Tabl. II (2)'!H210*3/'Tabl. II (2)'!B210,"X")</f>
        <v>3.8102678571428572</v>
      </c>
      <c r="I210" s="21">
        <f>IF('Tabl. II (2)'!C210&gt;0,'Tabl. II (2)'!I210*3/'Tabl. II (2)'!C210,"X")</f>
        <v>5.7136363636363638</v>
      </c>
      <c r="J210" s="21">
        <f t="shared" ref="J210:J215" si="35">I210*100/H210</f>
        <v>149.95366671992332</v>
      </c>
    </row>
    <row r="211" spans="1:10" x14ac:dyDescent="0.2">
      <c r="A211" s="29" t="s">
        <v>171</v>
      </c>
      <c r="B211" s="21" t="str">
        <f>IF('Tabl. II (2)'!B211&gt;0,'Tabl. II (2)'!E211/'Tabl. II (2)'!B211*100,"X")</f>
        <v>X</v>
      </c>
      <c r="C211" s="21">
        <f>IF('Tabl. II (2)'!C211&gt;0,'Tabl. II (2)'!F211/'Tabl. II (2)'!C211*100,"X")</f>
        <v>400</v>
      </c>
      <c r="D211" s="21" t="s">
        <v>383</v>
      </c>
      <c r="E211" s="21">
        <f>IF('Tabl. II (2)'!E211&gt;0,'Tabl. II (2)'!H211/('Tabl. II (2)'!E211/91.25),"X")</f>
        <v>1140.625</v>
      </c>
      <c r="F211" s="21">
        <f>IF('Tabl. II (2)'!F211&gt;0,'Tabl. II (2)'!I211/('Tabl. II (2)'!F211/91.25),"X")</f>
        <v>2212.8125</v>
      </c>
      <c r="G211" s="21">
        <f t="shared" si="34"/>
        <v>194</v>
      </c>
      <c r="H211" s="21" t="str">
        <f>IF('Tabl. II (2)'!B211&gt;0,'Tabl. II (2)'!H211*3/'Tabl. II (2)'!B211,"X")</f>
        <v>X</v>
      </c>
      <c r="I211" s="21">
        <f>IF('Tabl. II (2)'!C211&gt;0,'Tabl. II (2)'!I211*3/'Tabl. II (2)'!C211,"X")</f>
        <v>291</v>
      </c>
      <c r="J211" s="21" t="s">
        <v>383</v>
      </c>
    </row>
    <row r="212" spans="1:10" ht="24" x14ac:dyDescent="0.2">
      <c r="A212" s="35" t="s">
        <v>80</v>
      </c>
      <c r="B212" s="20" t="str">
        <f>IF('Tabl. II (2)'!B212&gt;0,'Tabl. II (2)'!E212/'Tabl. II (2)'!B212*100,"X")</f>
        <v>X</v>
      </c>
      <c r="C212" s="20">
        <f>IF('Tabl. II (2)'!C212&gt;0,'Tabl. II (2)'!F212/'Tabl. II (2)'!C212*100,"X")</f>
        <v>200</v>
      </c>
      <c r="D212" s="20" t="s">
        <v>383</v>
      </c>
      <c r="E212" s="20">
        <f>IF('Tabl. II (2)'!E212&gt;0,'Tabl. II (2)'!H212/('Tabl. II (2)'!E212/91.25),"X")</f>
        <v>7.0192307692307692</v>
      </c>
      <c r="F212" s="20">
        <f>IF('Tabl. II (2)'!F212&gt;0,'Tabl. II (2)'!I212/('Tabl. II (2)'!F212/91.25),"X")</f>
        <v>45.625</v>
      </c>
      <c r="G212" s="20">
        <f t="shared" si="34"/>
        <v>650</v>
      </c>
      <c r="H212" s="20" t="str">
        <f>IF('Tabl. II (2)'!B212&gt;0,'Tabl. II (2)'!H212*3/'Tabl. II (2)'!B212,"X")</f>
        <v>X</v>
      </c>
      <c r="I212" s="20">
        <f>IF('Tabl. II (2)'!C212&gt;0,'Tabl. II (2)'!I212*3/'Tabl. II (2)'!C212,"X")</f>
        <v>3</v>
      </c>
      <c r="J212" s="20" t="s">
        <v>383</v>
      </c>
    </row>
    <row r="213" spans="1:10" ht="25.5" x14ac:dyDescent="0.2">
      <c r="A213" s="25" t="s">
        <v>172</v>
      </c>
      <c r="B213" s="20">
        <f>IF('Tabl. II (2)'!B213&gt;0,'Tabl. II (2)'!E213/'Tabl. II (2)'!B213*100,"X")</f>
        <v>97.664248423621942</v>
      </c>
      <c r="C213" s="20">
        <f>IF('Tabl. II (2)'!C213&gt;0,'Tabl. II (2)'!F213/'Tabl. II (2)'!C213*100,"X")</f>
        <v>100.94929590138119</v>
      </c>
      <c r="D213" s="20">
        <f t="shared" si="33"/>
        <v>103.36361312433415</v>
      </c>
      <c r="E213" s="20">
        <f>IF('Tabl. II (2)'!E213&gt;0,'Tabl. II (2)'!H213/('Tabl. II (2)'!E213/91.25),"X")</f>
        <v>19.524566975597903</v>
      </c>
      <c r="F213" s="20">
        <f>IF('Tabl. II (2)'!F213&gt;0,'Tabl. II (2)'!I213/('Tabl. II (2)'!F213/91.25),"X")</f>
        <v>21.261611360829207</v>
      </c>
      <c r="G213" s="20">
        <f t="shared" si="34"/>
        <v>108.89671144769709</v>
      </c>
      <c r="H213" s="20">
        <f>IF('Tabl. II (2)'!B213&gt;0,'Tabl. II (2)'!H213*3/'Tabl. II (2)'!B213,"X")</f>
        <v>0.62691029900332229</v>
      </c>
      <c r="I213" s="20">
        <f>IF('Tabl. II (2)'!C213&gt;0,'Tabl. II (2)'!I213*3/'Tabl. II (2)'!C213,"X")</f>
        <v>0.7056475714864161</v>
      </c>
      <c r="J213" s="20">
        <f t="shared" si="35"/>
        <v>112.5595755259201</v>
      </c>
    </row>
    <row r="214" spans="1:10" ht="25.5" x14ac:dyDescent="0.2">
      <c r="A214" s="36" t="s">
        <v>173</v>
      </c>
      <c r="B214" s="21">
        <f>IF('Tabl. II (2)'!B214&gt;0,'Tabl. II (2)'!E214/'Tabl. II (2)'!B214*100,"X")</f>
        <v>98.2755594559017</v>
      </c>
      <c r="C214" s="21">
        <f>IF('Tabl. II (2)'!C214&gt;0,'Tabl. II (2)'!F214/'Tabl. II (2)'!C214*100,"X")</f>
        <v>98.426769883880638</v>
      </c>
      <c r="D214" s="21">
        <f t="shared" si="33"/>
        <v>100.15386371628522</v>
      </c>
      <c r="E214" s="21">
        <f>IF('Tabl. II (2)'!E214&gt;0,'Tabl. II (2)'!H214/('Tabl. II (2)'!E214/91.25),"X")</f>
        <v>12.976347278653391</v>
      </c>
      <c r="F214" s="21">
        <f>IF('Tabl. II (2)'!F214&gt;0,'Tabl. II (2)'!I214/('Tabl. II (2)'!F214/91.25),"X")</f>
        <v>17.93051503234809</v>
      </c>
      <c r="G214" s="21">
        <f t="shared" si="34"/>
        <v>138.17844611668573</v>
      </c>
      <c r="H214" s="21">
        <f>IF('Tabl. II (2)'!B214&gt;0,'Tabl. II (2)'!H214*3/'Tabl. II (2)'!B214,"X")</f>
        <v>0.41926283457656865</v>
      </c>
      <c r="I214" s="21">
        <f>IF('Tabl. II (2)'!C214&gt;0,'Tabl. II (2)'!I214*3/'Tabl. II (2)'!C214,"X")</f>
        <v>0.58022224996878513</v>
      </c>
      <c r="J214" s="21">
        <f t="shared" si="35"/>
        <v>138.391052608986</v>
      </c>
    </row>
    <row r="215" spans="1:10" x14ac:dyDescent="0.2">
      <c r="A215" s="36" t="s">
        <v>174</v>
      </c>
      <c r="B215" s="21">
        <f>IF('Tabl. II (2)'!B215&gt;0,'Tabl. II (2)'!E215/'Tabl. II (2)'!B215*100,"X")</f>
        <v>97.552526062550115</v>
      </c>
      <c r="C215" s="21">
        <f>IF('Tabl. II (2)'!C215&gt;0,'Tabl. II (2)'!F215/'Tabl. II (2)'!C215*100,"X")</f>
        <v>101.40998160563079</v>
      </c>
      <c r="D215" s="21">
        <f t="shared" si="33"/>
        <v>103.95423439943245</v>
      </c>
      <c r="E215" s="21">
        <f>IF('Tabl. II (2)'!E215&gt;0,'Tabl. II (2)'!H215/('Tabl. II (2)'!E215/91.25),"X")</f>
        <v>20.730180520847036</v>
      </c>
      <c r="F215" s="21">
        <f>IF('Tabl. II (2)'!F215&gt;0,'Tabl. II (2)'!I215/('Tabl. II (2)'!F215/91.25),"X")</f>
        <v>21.852069076654399</v>
      </c>
      <c r="G215" s="21">
        <f t="shared" si="34"/>
        <v>105.41186100467938</v>
      </c>
      <c r="H215" s="21">
        <f>IF('Tabl. II (2)'!B215&gt;0,'Tabl. II (2)'!H215*3/'Tabl. II (2)'!B215,"X")</f>
        <v>0.66485966319166001</v>
      </c>
      <c r="I215" s="21">
        <f>IF('Tabl. II (2)'!C215&gt;0,'Tabl. II (2)'!I215*3/'Tabl. II (2)'!C215,"X")</f>
        <v>0.72855383773430016</v>
      </c>
      <c r="J215" s="21">
        <f t="shared" si="35"/>
        <v>109.58009307360838</v>
      </c>
    </row>
    <row r="216" spans="1:10" x14ac:dyDescent="0.2">
      <c r="C216" s="160"/>
      <c r="D216" s="160"/>
      <c r="E216" s="160"/>
      <c r="F216" s="160"/>
      <c r="G216" s="160"/>
      <c r="H216" s="160"/>
      <c r="I216" s="160"/>
    </row>
    <row r="217" spans="1:10" ht="12" customHeight="1" x14ac:dyDescent="0.2">
      <c r="A217" s="155" t="s">
        <v>175</v>
      </c>
      <c r="B217" s="157"/>
      <c r="C217" s="157"/>
      <c r="D217" s="157"/>
      <c r="E217" s="157"/>
      <c r="F217" s="157"/>
      <c r="G217" s="157"/>
      <c r="H217" s="157"/>
      <c r="I217" s="157"/>
    </row>
    <row r="218" spans="1:10" ht="72" customHeight="1" x14ac:dyDescent="0.2">
      <c r="A218" s="167" t="s">
        <v>176</v>
      </c>
      <c r="B218" s="167"/>
      <c r="C218" s="167"/>
      <c r="D218" s="167"/>
      <c r="E218" s="167"/>
      <c r="F218" s="167"/>
      <c r="G218" s="167"/>
      <c r="H218" s="167"/>
      <c r="I218" s="167"/>
      <c r="J218" s="167"/>
    </row>
    <row r="219" spans="1:10" ht="51" customHeight="1" x14ac:dyDescent="0.2">
      <c r="A219" s="82" t="s">
        <v>177</v>
      </c>
      <c r="B219" s="159"/>
      <c r="G219" s="158"/>
      <c r="H219" s="158"/>
      <c r="I219" s="157"/>
    </row>
    <row r="220" spans="1:10" ht="43.5" customHeight="1" x14ac:dyDescent="0.2">
      <c r="B220" s="82"/>
      <c r="C220" s="38"/>
      <c r="D220" s="38"/>
      <c r="F220" s="169" t="s">
        <v>178</v>
      </c>
      <c r="G220" s="169"/>
      <c r="H220" s="169"/>
      <c r="I220" s="169"/>
    </row>
    <row r="221" spans="1:10" ht="12" x14ac:dyDescent="0.2">
      <c r="A221" s="84"/>
      <c r="B221" s="84"/>
      <c r="C221" s="63"/>
      <c r="D221" s="63"/>
      <c r="E221" s="63"/>
      <c r="F221" s="63"/>
      <c r="G221" s="63"/>
      <c r="H221" s="63"/>
      <c r="I221" s="63"/>
    </row>
    <row r="222" spans="1:10" x14ac:dyDescent="0.2">
      <c r="A222" s="64"/>
      <c r="B222" s="64"/>
      <c r="C222" s="66"/>
      <c r="D222" s="66"/>
      <c r="E222" s="66"/>
      <c r="F222" s="66"/>
      <c r="G222" s="66"/>
      <c r="H222" s="66"/>
      <c r="I222" s="66"/>
    </row>
    <row r="224" spans="1:10" ht="12.75" customHeight="1" x14ac:dyDescent="0.2">
      <c r="E224" s="160"/>
      <c r="F224" s="160"/>
      <c r="G224" s="160"/>
      <c r="H224" s="160"/>
      <c r="I224" s="160"/>
    </row>
    <row r="225" spans="3:9" x14ac:dyDescent="0.2">
      <c r="C225" s="160"/>
      <c r="D225" s="160"/>
      <c r="E225" s="160"/>
      <c r="F225" s="169"/>
      <c r="G225" s="169"/>
      <c r="H225" s="169"/>
      <c r="I225" s="192"/>
    </row>
    <row r="226" spans="3:9" x14ac:dyDescent="0.2">
      <c r="F226" s="169"/>
      <c r="G226" s="169"/>
      <c r="H226" s="169"/>
      <c r="I226" s="192"/>
    </row>
  </sheetData>
  <mergeCells count="27">
    <mergeCell ref="A2:I2"/>
    <mergeCell ref="A3:K3"/>
    <mergeCell ref="A4:A6"/>
    <mergeCell ref="B4:D4"/>
    <mergeCell ref="E4:G4"/>
    <mergeCell ref="H4:J4"/>
    <mergeCell ref="C5:D5"/>
    <mergeCell ref="F5:G5"/>
    <mergeCell ref="I5:J5"/>
    <mergeCell ref="B6:C6"/>
    <mergeCell ref="A192:I192"/>
    <mergeCell ref="E6:F6"/>
    <mergeCell ref="H6:I6"/>
    <mergeCell ref="A22:I22"/>
    <mergeCell ref="A37:I37"/>
    <mergeCell ref="A66:I66"/>
    <mergeCell ref="A87:I87"/>
    <mergeCell ref="A110:I110"/>
    <mergeCell ref="A124:I124"/>
    <mergeCell ref="A147:I147"/>
    <mergeCell ref="A159:I159"/>
    <mergeCell ref="A181:I181"/>
    <mergeCell ref="A209:I209"/>
    <mergeCell ref="A218:J218"/>
    <mergeCell ref="F220:I220"/>
    <mergeCell ref="F225:I225"/>
    <mergeCell ref="F226:I226"/>
  </mergeCells>
  <pageMargins left="0.31496062992125984" right="0.31496062992125984" top="0.74803149606299213" bottom="0.35433070866141736" header="0.31496062992125984" footer="0.31496062992125984"/>
  <pageSetup paperSize="9" orientation="landscape" r:id="rId1"/>
  <headerFooter>
    <oddHeader>&amp;LWydział Statystycznej Informacji Zarządczej
DEPARTAMENT STRATEGII I DEREGULACJI&amp;R&amp;D</oddHeader>
    <oddFooter>&amp;R&amp;P</oddFooter>
  </headerFooter>
  <rowBreaks count="13" manualBreakCount="13">
    <brk id="21" max="16383" man="1"/>
    <brk id="36" max="16383" man="1"/>
    <brk id="51" max="16383" man="1"/>
    <brk id="65" max="16383" man="1"/>
    <brk id="86" max="16383" man="1"/>
    <brk id="109" max="16383" man="1"/>
    <brk id="123" max="16383" man="1"/>
    <brk id="134" max="16383" man="1"/>
    <brk id="146" max="16383" man="1"/>
    <brk id="158" max="16383" man="1"/>
    <brk id="180" max="16383" man="1"/>
    <brk id="191" max="16383" man="1"/>
    <brk id="208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B B Bo [ B B                   
</file>

<file path=customXml/itemProps1.xml><?xml version="1.0" encoding="utf-8"?>
<ds:datastoreItem xmlns:ds="http://schemas.openxmlformats.org/officeDocument/2006/customXml" ds:itemID="{2E84DF21-1FE3-4789-9755-DB43256DE570}">
  <ds:schemaRefs>
    <ds:schemaRef ds:uri="http://www.sap.com/ip/bi/bexanalyzer/excel/application"/>
    <ds:schemaRef ds:uri="http://www.w3.org/2001/XMLSchem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5</vt:i4>
      </vt:variant>
      <vt:variant>
        <vt:lpstr>Zakresy nazwane</vt:lpstr>
      </vt:variant>
      <vt:variant>
        <vt:i4>4</vt:i4>
      </vt:variant>
    </vt:vector>
  </HeadingPairs>
  <TitlesOfParts>
    <vt:vector size="9" baseType="lpstr">
      <vt:lpstr>Wybór sądu</vt:lpstr>
      <vt:lpstr>Graph</vt:lpstr>
      <vt:lpstr>Tabl. I (2)</vt:lpstr>
      <vt:lpstr>Tabl. II (2)</vt:lpstr>
      <vt:lpstr>Tabl. III (2)</vt:lpstr>
      <vt:lpstr>'Wybór sądu'!Obszar_wydruku</vt:lpstr>
      <vt:lpstr>'Tabl. I (2)'!Tytuły_wydruku</vt:lpstr>
      <vt:lpstr>'Tabl. II (2)'!Tytuły_wydruku</vt:lpstr>
      <vt:lpstr>'Tabl. III (2)'!Tytuły_wydruku</vt:lpstr>
    </vt:vector>
  </TitlesOfParts>
  <Company>SAP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Tablice Rzymskie FY 2013 rozszerzone</dc:title>
  <dc:creator>I027330</dc:creator>
  <cp:lastModifiedBy>Agnieszka Proczek (DO)</cp:lastModifiedBy>
  <cp:lastPrinted>2014-05-06T09:55:31Z</cp:lastPrinted>
  <dcterms:created xsi:type="dcterms:W3CDTF">2006-05-18T10:01:57Z</dcterms:created>
  <dcterms:modified xsi:type="dcterms:W3CDTF">2014-05-06T09:55:56Z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Ewidencja spraw w sądach powszechnych według działów prawa i instancyjności w I kw. 2014 r.-6.05.2014.xlsx</vt:lpwstr>
  </property>
  <property fmtid="{D5CDD505-2E9C-101B-9397-08002B2CF9AE}" pid="4" name="_NewReviewCycle">
    <vt:lpwstr/>
  </property>
  <property fmtid="{D5CDD505-2E9C-101B-9397-08002B2CF9AE}" pid="10" name="BExAnalyzer_Activesheet">
    <vt:lpwstr>Tabl. III (2)</vt:lpwstr>
  </property>
</Properties>
</file>